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360" yWindow="30" windowWidth="2490" windowHeight="6720" activeTab="1"/>
  </bookViews>
  <sheets>
    <sheet name="CrystalBall" sheetId="6" r:id="rId1"/>
    <sheet name="Copy of Original" sheetId="2" r:id="rId2"/>
    <sheet name="Original" sheetId="5" r:id="rId3"/>
    <sheet name="CB_DATA_" sheetId="4" state="veryHidden" r:id="rId4"/>
  </sheets>
  <definedNames>
    <definedName name="adata">'Copy of Original'!$Q$151:$W$151</definedName>
    <definedName name="atext">'Copy of Original'!$M$147:$O$147</definedName>
    <definedName name="attdata" localSheetId="2">Original!$P$116:$V$116</definedName>
    <definedName name="attdata">'Copy of Original'!$Q$116:$W$116</definedName>
    <definedName name="atttext" localSheetId="2">Original!$L$88:$N$88</definedName>
    <definedName name="atttext">'Copy of Original'!$M$88:$O$88</definedName>
    <definedName name="attvoice" localSheetId="2">Original!$L$59:$N$59</definedName>
    <definedName name="attvoice">'Copy of Original'!$M$59:$O$59</definedName>
    <definedName name="avoice">'Copy of Original'!$M$143:$O$143</definedName>
    <definedName name="calculation">'Copy of Original'!$J$33</definedName>
    <definedName name="CB_0188a2e9992041a593b79a3794291d7a" localSheetId="1" hidden="1">'Copy of Original'!$S$59</definedName>
    <definedName name="CB_01bd816f2e43426593143a5590904fe0" localSheetId="1" hidden="1">'Copy of Original'!$F$39</definedName>
    <definedName name="CB_01bd816f2e43426593143a5590904fe0" localSheetId="2" hidden="1">Original!$E$38</definedName>
    <definedName name="CB_05252f54e9c947089b1140c7e88d891b" localSheetId="1" hidden="1">'Copy of Original'!$E$39</definedName>
    <definedName name="CB_05252f54e9c947089b1140c7e88d891b" localSheetId="2" hidden="1">Original!$D$38</definedName>
    <definedName name="CB_059fc81c8f214985af7024c7a123a07f" localSheetId="1" hidden="1">'Copy of Original'!$F$56</definedName>
    <definedName name="CB_059fc81c8f214985af7024c7a123a07f" localSheetId="2" hidden="1">Original!$E$55</definedName>
    <definedName name="CB_07068eb2853b426a907fae3c31e763bc" localSheetId="1" hidden="1">'Copy of Original'!$G$49</definedName>
    <definedName name="CB_07068eb2853b426a907fae3c31e763bc" localSheetId="2" hidden="1">Original!$F$48</definedName>
    <definedName name="CB_07972aca7ba24636b328f771d5954024" localSheetId="1" hidden="1">'Copy of Original'!$T$116</definedName>
    <definedName name="CB_093841bf765f4ba0b6adcf8dac3ed49f" localSheetId="1" hidden="1">'Copy of Original'!$AI$116</definedName>
    <definedName name="CB_0ade853c46d94a42bb168a1bf6c04971" localSheetId="2" hidden="1">Original!$O$88</definedName>
    <definedName name="CB_0d58a8a4f2564f26873c9b11137894fc" localSheetId="2" hidden="1">Original!$N$116</definedName>
    <definedName name="CB_0e76a994d5d640e18791cb127ad3b8c1" localSheetId="2" hidden="1">Original!$W$116</definedName>
    <definedName name="CB_0f6189453b354641982b940233a2221c" localSheetId="1" hidden="1">'Copy of Original'!$AH$116</definedName>
    <definedName name="CB_0ff7a1dcb27d4e3b8ada087ef90ab6bb" localSheetId="1" hidden="1">'Copy of Original'!$U$88</definedName>
    <definedName name="CB_131c920b15ff4c3ea53a93220a4861ec" localSheetId="1" hidden="1">'Copy of Original'!$G$40</definedName>
    <definedName name="CB_131c920b15ff4c3ea53a93220a4861ec" localSheetId="2" hidden="1">Original!$F$39</definedName>
    <definedName name="CB_16343f92f5a64aefb04d81454ef09e07" localSheetId="1" hidden="1">'Copy of Original'!$E$41</definedName>
    <definedName name="CB_16343f92f5a64aefb04d81454ef09e07" localSheetId="2" hidden="1">Original!$D$40</definedName>
    <definedName name="CB_19cee975b4e54f398f2f0504197177a0" localSheetId="2" hidden="1">Original!$J$116</definedName>
    <definedName name="CB_1aced96183d24264bdffa893069a7aee" localSheetId="1" hidden="1">'Copy of Original'!$U$116</definedName>
    <definedName name="CB_1c05bef723cf4a009fdde24997bf7e73" localSheetId="2" hidden="1">Original!$AD$116</definedName>
    <definedName name="CB_1d5a41f020dd463b97c6a400762d58b2" localSheetId="2" hidden="1">Original!$AA$116</definedName>
    <definedName name="CB_1e282714d0f74bf78c326fa3f3ac1abc" localSheetId="1" hidden="1">'Copy of Original'!$F$47</definedName>
    <definedName name="CB_1e282714d0f74bf78c326fa3f3ac1abc" localSheetId="2" hidden="1">Original!$E$46</definedName>
    <definedName name="CB_1e413b7ef0134ba59283b4b5ea0c41f5" localSheetId="1" hidden="1">'Copy of Original'!$E$40</definedName>
    <definedName name="CB_1e413b7ef0134ba59283b4b5ea0c41f5" localSheetId="2" hidden="1">Original!$D$39</definedName>
    <definedName name="CB_215e4332319a490bb00f48bdbe83a73b" localSheetId="2" hidden="1">Original!$O$59</definedName>
    <definedName name="CB_23d7dfbf451b4b889e555d07356eaaf1" localSheetId="1" hidden="1">'Copy of Original'!$G$54</definedName>
    <definedName name="CB_23d7dfbf451b4b889e555d07356eaaf1" localSheetId="2" hidden="1">Original!$F$53</definedName>
    <definedName name="CB_27e4c04d050449929da7a64f30001366" localSheetId="1" hidden="1">'Copy of Original'!$O$116</definedName>
    <definedName name="CB_2b89dfe3c6f545aa9caff0a8c3c8463e" localSheetId="1" hidden="1">'Copy of Original'!$Z$116</definedName>
    <definedName name="CB_2cba16c1f3694ad2baf6ba377410446a" localSheetId="2" hidden="1">Original!$L$59</definedName>
    <definedName name="CB_2db3a21c96f2401f8ca6076e96c395ac" localSheetId="1" hidden="1">'Copy of Original'!$G$35</definedName>
    <definedName name="CB_2db3a21c96f2401f8ca6076e96c395ac" localSheetId="2" hidden="1">Original!$F$34</definedName>
    <definedName name="CB_3197b7ba56ca4533a65cd1b596b08b62" localSheetId="1" hidden="1">'Copy of Original'!$G$57</definedName>
    <definedName name="CB_3197b7ba56ca4533a65cd1b596b08b62" localSheetId="2" hidden="1">Original!$F$56</definedName>
    <definedName name="CB_331eb7ea44ce499c84a7ed6484f1db37" localSheetId="1" hidden="1">'Copy of Original'!$M$116</definedName>
    <definedName name="CB_3568b7ce04604442b1c871add9e166b7" localSheetId="1" hidden="1">'Copy of Original'!$E$46</definedName>
    <definedName name="CB_3568b7ce04604442b1c871add9e166b7" localSheetId="2" hidden="1">Original!$D$45</definedName>
    <definedName name="CB_390a010d06654635aca5fceb364e64e9" localSheetId="1" hidden="1">'Copy of Original'!$N$116</definedName>
    <definedName name="CB_39cff96c80cd4ece852e7dfeae0d1f49" localSheetId="1" hidden="1">'Copy of Original'!$S$116</definedName>
    <definedName name="CB_39f04cae8e3741619f3ac01280f23c89" localSheetId="2" hidden="1">Original!$S$59</definedName>
    <definedName name="CB_39f400a212b04dcfbe58a19baa7613c5" localSheetId="1" hidden="1">'Copy of Original'!$W$116</definedName>
    <definedName name="CB_3b64c18587954b77aa2de97533b74f85" localSheetId="1" hidden="1">'Copy of Original'!$J$59</definedName>
    <definedName name="CB_3deb1e01594442cd96239227dc2cbd7e" localSheetId="1" hidden="1">'Copy of Original'!$O$59</definedName>
    <definedName name="CB_3e4edc6478f84c3a979dfc65dcbdde6c" localSheetId="1" hidden="1">'Copy of Original'!$E$44</definedName>
    <definedName name="CB_3e4edc6478f84c3a979dfc65dcbdde6c" localSheetId="2" hidden="1">Original!$D$43</definedName>
    <definedName name="CB_3e9965933122406ea7b561c0ca0656e5" localSheetId="2" hidden="1">Original!$Q$59</definedName>
    <definedName name="CB_3fd48ec7b70b401d8943f9e247e5fd3f" localSheetId="2" hidden="1">Original!$M$116</definedName>
    <definedName name="CB_4187562d3622442d9bc28d0651278344" localSheetId="2" hidden="1">Original!$N$59</definedName>
    <definedName name="CB_44262373ffa54084ab27bae9deae6838" localSheetId="1" hidden="1">'Copy of Original'!$F$53</definedName>
    <definedName name="CB_44262373ffa54084ab27bae9deae6838" localSheetId="2" hidden="1">Original!$E$52</definedName>
    <definedName name="CB_4437dcd850fb4db89fa265c5d8bb8638" localSheetId="1" hidden="1">'Copy of Original'!$G$50</definedName>
    <definedName name="CB_4437dcd850fb4db89fa265c5d8bb8638" localSheetId="2" hidden="1">Original!$F$49</definedName>
    <definedName name="CB_45c6ce6fc44d4263b910c82beed03209" localSheetId="1" hidden="1">'Copy of Original'!$F$45</definedName>
    <definedName name="CB_45c6ce6fc44d4263b910c82beed03209" localSheetId="2" hidden="1">Original!$E$44</definedName>
    <definedName name="CB_46539614567a4be2bf31e46acf916258" localSheetId="1" hidden="1">'Copy of Original'!$G$39</definedName>
    <definedName name="CB_46539614567a4be2bf31e46acf916258" localSheetId="2" hidden="1">Original!$F$38</definedName>
    <definedName name="CB_4702f7f705244d1b99484a944323576e" localSheetId="1" hidden="1">'Copy of Original'!$G$45</definedName>
    <definedName name="CB_4702f7f705244d1b99484a944323576e" localSheetId="2" hidden="1">Original!$F$44</definedName>
    <definedName name="CB_4735b64da2c743debfb31b82beeffc81" localSheetId="1" hidden="1">'Copy of Original'!$F$44</definedName>
    <definedName name="CB_4735b64da2c743debfb31b82beeffc81" localSheetId="2" hidden="1">Original!$E$43</definedName>
    <definedName name="CB_4b26a4c8e29940988ea0cc8e28fa7eda" localSheetId="1" hidden="1">'Copy of Original'!$G$38</definedName>
    <definedName name="CB_4b26a4c8e29940988ea0cc8e28fa7eda" localSheetId="2" hidden="1">Original!$F$37</definedName>
    <definedName name="CB_4b8e446691064053b7bfeb3fff07f316" localSheetId="1" hidden="1">'Copy of Original'!$F$49</definedName>
    <definedName name="CB_4b8e446691064053b7bfeb3fff07f316" localSheetId="2" hidden="1">Original!$E$48</definedName>
    <definedName name="CB_4f36739165bb4a62bc89bba3213172d4" localSheetId="2" hidden="1">Original!$T$88</definedName>
    <definedName name="CB_51508e818b644d3082d60d3925f63837" localSheetId="1" hidden="1">'Copy of Original'!$E$54</definedName>
    <definedName name="CB_51508e818b644d3082d60d3925f63837" localSheetId="2" hidden="1">Original!$D$53</definedName>
    <definedName name="CB_54c8fec13baa43ee952963282de1e70d" localSheetId="1" hidden="1">'Copy of Original'!$P$88</definedName>
    <definedName name="CB_55e0b40013634c558c6744d4b830a5bd" localSheetId="1" hidden="1">'Copy of Original'!$G$42</definedName>
    <definedName name="CB_55e0b40013634c558c6744d4b830a5bd" localSheetId="2" hidden="1">Original!$F$41</definedName>
    <definedName name="CB_56db48be8d394032b525d409fedec033" localSheetId="1" hidden="1">'Copy of Original'!$G$43</definedName>
    <definedName name="CB_56db48be8d394032b525d409fedec033" localSheetId="2" hidden="1">Original!$F$42</definedName>
    <definedName name="CB_5831881c49c44fcdb26efbb188975137" localSheetId="2" hidden="1">Original!$AI$116</definedName>
    <definedName name="CB_587c23586e4343b88f6f2b7545d6bcaf" localSheetId="1" hidden="1">'Copy of Original'!$S$88</definedName>
    <definedName name="CB_592493518a1946be8a4a924903fdc58c" localSheetId="1" hidden="1">'Copy of Original'!$AB$116</definedName>
    <definedName name="CB_599da99fa11b491aaaac7283a282931c" localSheetId="1" hidden="1">'Copy of Original'!$F$40</definedName>
    <definedName name="CB_599da99fa11b491aaaac7283a282931c" localSheetId="2" hidden="1">Original!$E$39</definedName>
    <definedName name="CB_5b06121734d143c3859af3dd2eff6e90" localSheetId="1" hidden="1">'Copy of Original'!$F$51</definedName>
    <definedName name="CB_5b06121734d143c3859af3dd2eff6e90" localSheetId="2" hidden="1">Original!$E$50</definedName>
    <definedName name="CB_5c7da337027b4fa6a2c23bb4848c8dfc" localSheetId="1" hidden="1">'Copy of Original'!$N$59</definedName>
    <definedName name="CB_5c9799bf0f2e4dd4bc5eaee2e9cbfa19" localSheetId="1" hidden="1">'Copy of Original'!$F$43</definedName>
    <definedName name="CB_5c9799bf0f2e4dd4bc5eaee2e9cbfa19" localSheetId="2" hidden="1">Original!$E$42</definedName>
    <definedName name="CB_5caa400613494d078d189ccd10118396" localSheetId="2" hidden="1">Original!$M$59</definedName>
    <definedName name="CB_5cc0dbc9107a49169834e15f41d37c37" localSheetId="1" hidden="1">'Copy of Original'!$K$88</definedName>
    <definedName name="CB_5d2281d2dc174510a091178060fc17d8" localSheetId="1" hidden="1">'Copy of Original'!$E$56</definedName>
    <definedName name="CB_5d2281d2dc174510a091178060fc17d8" localSheetId="2" hidden="1">Original!$D$55</definedName>
    <definedName name="CB_5dbd57687b3b4b22b26118754c14b10f" localSheetId="2" hidden="1">Original!$L$88</definedName>
    <definedName name="CB_61536547221746149e9af5f0d2ab2f89" localSheetId="1" hidden="1">'Copy of Original'!$F$42</definedName>
    <definedName name="CB_61536547221746149e9af5f0d2ab2f89" localSheetId="2" hidden="1">Original!$E$41</definedName>
    <definedName name="CB_63baed8a733b4a899c444ae92e483a68" localSheetId="2" hidden="1">Original!$AH$116</definedName>
    <definedName name="CB_64c65f30320a4a5ea08728ef76d4f220" localSheetId="1" hidden="1">'Copy of Original'!$J$88</definedName>
    <definedName name="CB_65ad9dcf6d6346739ef1391a98d8baf8" localSheetId="1" hidden="1">'Copy of Original'!$F$37</definedName>
    <definedName name="CB_65ad9dcf6d6346739ef1391a98d8baf8" localSheetId="2" hidden="1">Original!$E$36</definedName>
    <definedName name="CB_671c269f67eb4a65825788fc255fc19e" localSheetId="1" hidden="1">'Copy of Original'!$AK$116</definedName>
    <definedName name="CB_68556deffa564671b0630f96c3b7327f" localSheetId="1" hidden="1">'Copy of Original'!$E$53</definedName>
    <definedName name="CB_68556deffa564671b0630f96c3b7327f" localSheetId="2" hidden="1">Original!$D$52</definedName>
    <definedName name="CB_6939d2c20b72461d8028f286b847c5c3" localSheetId="1" hidden="1">'Copy of Original'!$F$38</definedName>
    <definedName name="CB_6939d2c20b72461d8028f286b847c5c3" localSheetId="2" hidden="1">Original!$E$37</definedName>
    <definedName name="CB_6be4a6ab712b4a868e23a82abdc61819" localSheetId="2" hidden="1">Original!$AE$116</definedName>
    <definedName name="CB_71b7eb253da240a2a1fcb53492f1c35a" localSheetId="2" hidden="1">Original!$I$116</definedName>
    <definedName name="CB_736cb0cc27e64b18919819fd49f76ddb" localSheetId="2" hidden="1">Original!$AC$116</definedName>
    <definedName name="CB_749656549cc6401bae9a948c5fa5314c" localSheetId="1" hidden="1">'Copy of Original'!$AG$116</definedName>
    <definedName name="CB_76166e617ccc44689052c41e953d6d8d" localSheetId="1" hidden="1">'Copy of Original'!$E$49</definedName>
    <definedName name="CB_76166e617ccc44689052c41e953d6d8d" localSheetId="2" hidden="1">Original!$D$48</definedName>
    <definedName name="CB_76cf4e6668c44a898406af8888751fac" localSheetId="2" hidden="1">Original!$Z$116</definedName>
    <definedName name="CB_772fb8d55c3546be93c2f1ff1f4aea80" localSheetId="1" hidden="1">'Copy of Original'!$G$55</definedName>
    <definedName name="CB_772fb8d55c3546be93c2f1ff1f4aea80" localSheetId="2" hidden="1">Original!$F$54</definedName>
    <definedName name="CB_7802527f14d941cea15b95f2a00ccb87" localSheetId="2" hidden="1">Original!$K$116</definedName>
    <definedName name="CB_79c6a3ea39dd426a859887aeed84555a" localSheetId="2" hidden="1">Original!$AF$116</definedName>
    <definedName name="CB_7a96606196c7438a87668719b7f30281" localSheetId="1" hidden="1">'Copy of Original'!$Q$59</definedName>
    <definedName name="CB_7b075076ba4f4c48b3da8ef36fd70313" localSheetId="2" hidden="1">Original!$M$88</definedName>
    <definedName name="CB_7b56f283d76944ec814c2001ddc733e9" localSheetId="1" hidden="1">'Copy of Original'!$G$56</definedName>
    <definedName name="CB_7b56f283d76944ec814c2001ddc733e9" localSheetId="2" hidden="1">Original!$F$55</definedName>
    <definedName name="CB_7f1e1d892f9142a4bffa20598fafb26f" localSheetId="2" hidden="1">Original!$S$116</definedName>
    <definedName name="CB_808c763101104100b8b050fb2af5974e" localSheetId="1" hidden="1">'Copy of Original'!$AE$116</definedName>
    <definedName name="CB_84a483cb329643bbad0b245b3e0931eb" localSheetId="1" hidden="1">'Copy of Original'!$F$52</definedName>
    <definedName name="CB_84a483cb329643bbad0b245b3e0931eb" localSheetId="2" hidden="1">Original!$E$51</definedName>
    <definedName name="CB_8651e0dc98f04062b3912c9be928f91a" localSheetId="1" hidden="1">'Copy of Original'!$L$88</definedName>
    <definedName name="CB_86c2c8429ed2463fba59b7502dc34f0b" localSheetId="1" hidden="1">'Copy of Original'!$G$37</definedName>
    <definedName name="CB_86c2c8429ed2463fba59b7502dc34f0b" localSheetId="2" hidden="1">Original!$F$36</definedName>
    <definedName name="CB_8754e3ce78c8438498d62c7f16ac7df0" localSheetId="1" hidden="1">'Copy of Original'!$R$116</definedName>
    <definedName name="CB_88053ec1746f4cbbab83642bf2b17cbb" localSheetId="2" hidden="1">Original!$AJ$116</definedName>
    <definedName name="CB_8a2c53f269814684b646b91ae1638c38" localSheetId="1" hidden="1">'Copy of Original'!$G$53</definedName>
    <definedName name="CB_8a2c53f269814684b646b91ae1638c38" localSheetId="2" hidden="1">Original!$F$52</definedName>
    <definedName name="CB_8a68c4cd919b4985a65581a04aacf30b" localSheetId="1" hidden="1">'Copy of Original'!$AA$116</definedName>
    <definedName name="CB_8ba56934ba0149e8a6adde5ecbb95899" localSheetId="1" hidden="1">'Copy of Original'!$M$59</definedName>
    <definedName name="CB_8c4c6de111de4a078abc88e40a169ce7" localSheetId="1" hidden="1">'Copy of Original'!$P$59</definedName>
    <definedName name="CB_8ead7aca588b4f6e9a7158c22d30018d" localSheetId="2" hidden="1">Original!$T$116</definedName>
    <definedName name="CB_90412180048b4badbdaf2d2b77504fde" localSheetId="1" hidden="1">'Copy of Original'!$E$38</definedName>
    <definedName name="CB_90412180048b4badbdaf2d2b77504fde" localSheetId="2" hidden="1">Original!$D$37</definedName>
    <definedName name="CB_90559912187a41d3ba3bbd86b6e25d7b" localSheetId="2" hidden="1">Original!$N$88</definedName>
    <definedName name="CB_912a396435bc4840b64876e292446d7c" localSheetId="1" hidden="1">'Copy of Original'!$G$44</definedName>
    <definedName name="CB_912a396435bc4840b64876e292446d7c" localSheetId="2" hidden="1">Original!$F$43</definedName>
    <definedName name="CB_93efe4ffa9f0401b98370e2c18b630e1" localSheetId="1" hidden="1">'Copy of Original'!$E$57</definedName>
    <definedName name="CB_93efe4ffa9f0401b98370e2c18b630e1" localSheetId="2" hidden="1">Original!$D$56</definedName>
    <definedName name="CB_94184cbd068543409f401826da43f7a5" localSheetId="1" hidden="1">'Copy of Original'!$F$46</definedName>
    <definedName name="CB_94184cbd068543409f401826da43f7a5" localSheetId="2" hidden="1">Original!$E$45</definedName>
    <definedName name="CB_97d85a4600d64aecab0684d564abff8b" localSheetId="1" hidden="1">'Copy of Original'!$Q$116</definedName>
    <definedName name="CB_98e7ee0ef6f9431e85e2504f3c2b8a15" localSheetId="1" hidden="1">'Copy of Original'!$K$116</definedName>
    <definedName name="CB_995449607ca346be8455e8491f19d5a4" localSheetId="2" hidden="1">Original!$P$116</definedName>
    <definedName name="CB_9a2478cfb29d480290faa3509b71f0d1" localSheetId="1" hidden="1">'Copy of Original'!$R$88</definedName>
    <definedName name="CB_9c016a5c939e4c74a52e908aa94c372b" localSheetId="1" hidden="1">'Copy of Original'!$E$58</definedName>
    <definedName name="CB_9c016a5c939e4c74a52e908aa94c372b" localSheetId="2" hidden="1">Original!$D$57</definedName>
    <definedName name="CB_a15a25c07e1b4467a28b90c7bc60db59" localSheetId="1" hidden="1">'Copy of Original'!$F$50</definedName>
    <definedName name="CB_a15a25c07e1b4467a28b90c7bc60db59" localSheetId="2" hidden="1">Original!$E$49</definedName>
    <definedName name="CB_a2b3296b682e4a83866ebce79843ed6e" localSheetId="1" hidden="1">'Copy of Original'!$E$50</definedName>
    <definedName name="CB_a2b3296b682e4a83866ebce79843ed6e" localSheetId="2" hidden="1">Original!$D$49</definedName>
    <definedName name="CB_a47fc9a9da964b90bdb9dd5c575b1b8a" localSheetId="1" hidden="1">'Copy of Original'!$G$51</definedName>
    <definedName name="CB_a47fc9a9da964b90bdb9dd5c575b1b8a" localSheetId="2" hidden="1">Original!$F$50</definedName>
    <definedName name="CB_a517a74b1411448a9874c0db1ae0af2d" localSheetId="1" hidden="1">'Copy of Original'!$F$48</definedName>
    <definedName name="CB_a517a74b1411448a9874c0db1ae0af2d" localSheetId="2" hidden="1">Original!$E$47</definedName>
    <definedName name="CB_a56ab6389153444bbb2201353d9ef911" localSheetId="1" hidden="1">'Copy of Original'!$T$88</definedName>
    <definedName name="CB_a62a26bb954043f0af4609be2d60c822" localSheetId="1" hidden="1">'Copy of Original'!$F$57</definedName>
    <definedName name="CB_a62a26bb954043f0af4609be2d60c822" localSheetId="2" hidden="1">Original!$E$56</definedName>
    <definedName name="CB_a7f71aece96c4b9fb78a471cfdee9586" localSheetId="1" hidden="1">'Copy of Original'!$E$43</definedName>
    <definedName name="CB_a7f71aece96c4b9fb78a471cfdee9586" localSheetId="2" hidden="1">Original!$D$42</definedName>
    <definedName name="CB_a93f83365de74afd97602420f675effd" localSheetId="1" hidden="1">'Copy of Original'!$L$116</definedName>
    <definedName name="CB_a9ba072e346748e89d9b0954fbd44dbf" localSheetId="2" hidden="1">Original!$I$88</definedName>
    <definedName name="CB_aeb157452aab4187b610a55bff7532bf" localSheetId="1" hidden="1">'Copy of Original'!$E$48</definedName>
    <definedName name="CB_aeb157452aab4187b610a55bff7532bf" localSheetId="2" hidden="1">Original!$D$47</definedName>
    <definedName name="CB_afa49209d4ad4415b1d8c582369e728b" localSheetId="1" hidden="1">'Copy of Original'!$E$47</definedName>
    <definedName name="CB_afa49209d4ad4415b1d8c582369e728b" localSheetId="2" hidden="1">Original!$D$46</definedName>
    <definedName name="CB_afbbcd61e6f54af5a3dfe442ac1801a3" localSheetId="1" hidden="1">'Copy of Original'!$Q$88</definedName>
    <definedName name="CB_b5635451c00142c699fbf4da4e55df08" localSheetId="1" hidden="1">'Copy of Original'!$G$52</definedName>
    <definedName name="CB_b5635451c00142c699fbf4da4e55df08" localSheetId="2" hidden="1">Original!$F$51</definedName>
    <definedName name="CB_b5e2cc4591bd40339ebe06533740e155" localSheetId="1" hidden="1">'Copy of Original'!$E$35</definedName>
    <definedName name="CB_b5e2cc4591bd40339ebe06533740e155" localSheetId="2" hidden="1">Original!$D$34</definedName>
    <definedName name="CB_b62ad4e99931465cb96a310d116648db" localSheetId="1" hidden="1">'Copy of Original'!$J$116</definedName>
    <definedName name="CB_b6d0909dd8244efd9e011b84840776f8" localSheetId="2" hidden="1">Original!$L$116</definedName>
    <definedName name="CB_b71070e419884228b8f47704befa0474" localSheetId="1" hidden="1">'Copy of Original'!$E$45</definedName>
    <definedName name="CB_b71070e419884228b8f47704befa0474" localSheetId="2" hidden="1">Original!$D$44</definedName>
    <definedName name="CB_b8075cdfe6ba46eeb6eaa650b4717bd4" localSheetId="1" hidden="1">'Copy of Original'!$G$46</definedName>
    <definedName name="CB_b8075cdfe6ba46eeb6eaa650b4717bd4" localSheetId="2" hidden="1">Original!$F$45</definedName>
    <definedName name="CB_b819056d816d401aa8d7c29500b81985" localSheetId="2" hidden="1">Original!$J$59</definedName>
    <definedName name="CB_b840f51a07cf4a4eba077dfa0ea8edac" localSheetId="1" hidden="1">'Copy of Original'!$F$54</definedName>
    <definedName name="CB_b840f51a07cf4a4eba077dfa0ea8edac" localSheetId="2" hidden="1">Original!$E$53</definedName>
    <definedName name="CB_b86fc80f2da848d480f67ea1faf7c683" localSheetId="2" hidden="1">Original!$Q$116</definedName>
    <definedName name="CB_b8a83ec4dc7c487a9ecb67313614587b" localSheetId="1" hidden="1">'Copy of Original'!$E$37</definedName>
    <definedName name="CB_b8a83ec4dc7c487a9ecb67313614587b" localSheetId="2" hidden="1">Original!$D$36</definedName>
    <definedName name="CB_b920fbc331634d8f9d8a10c0a91d2a3a" localSheetId="1" hidden="1">'Copy of Original'!$T$59</definedName>
    <definedName name="CB_ba0f0d9b8bbd47cc930afceea7a092c0" localSheetId="2" hidden="1">Original!$AG$116</definedName>
    <definedName name="CB_bdb5608337d54f55ad1faae8ca7e2616" localSheetId="2" hidden="1">Original!$S$88</definedName>
    <definedName name="CB_bdbf1cb477b84d8fa955ab1be9828343" localSheetId="1" hidden="1">'Copy of Original'!$AJ$116</definedName>
    <definedName name="CB_be6fdf24aab94a12a908919abc1f063b" localSheetId="1" hidden="1">'Copy of Original'!$X$116</definedName>
    <definedName name="CB_be76aab7e02b4182bc5634eb9d901250" localSheetId="1" hidden="1">'Copy of Original'!$F$36</definedName>
    <definedName name="CB_be76aab7e02b4182bc5634eb9d901250" localSheetId="2" hidden="1">Original!$E$35</definedName>
    <definedName name="CB_Block_00000000000000000000000000000000" localSheetId="1" hidden="1">"'7.0.0.0"</definedName>
    <definedName name="CB_Block_00000000000000000000000000000000" localSheetId="2" hidden="1">"'7.0.0.0"</definedName>
    <definedName name="CB_Block_00000000000000000000000000000001" localSheetId="3" hidden="1">"'634586024598853167"</definedName>
    <definedName name="CB_Block_00000000000000000000000000000001" localSheetId="1" hidden="1">"'634586024597964461"</definedName>
    <definedName name="CB_Block_00000000000000000000000000000001" localSheetId="2" hidden="1">"'634586024595493663"</definedName>
    <definedName name="CB_Block_00000000000000000000000000000003" localSheetId="1" hidden="1">"'11.1.2391.0"</definedName>
    <definedName name="CB_Block_00000000000000000000000000000003" localSheetId="2" hidden="1">"'11.1.2391.0"</definedName>
    <definedName name="CB_BlockExt_00000000000000000000000000000003" localSheetId="1" hidden="1">"'11.1.2.1.000"</definedName>
    <definedName name="CB_BlockExt_00000000000000000000000000000003" localSheetId="2" hidden="1">"'11.1.2.1.000"</definedName>
    <definedName name="CB_c0ca33615c59489195722b197ce85799" localSheetId="1" hidden="1">'Copy of Original'!$N$88</definedName>
    <definedName name="CB_c20bda3c127c40be910bd0770848af98" localSheetId="1" hidden="1">'Copy of Original'!$E$55</definedName>
    <definedName name="CB_c20bda3c127c40be910bd0770848af98" localSheetId="2" hidden="1">Original!$D$54</definedName>
    <definedName name="CB_c2966716713248b683221c5a30738b91" localSheetId="2" hidden="1">Original!$P$59</definedName>
    <definedName name="CB_c38382c0a4ab45479869a3dbf064af8c" localSheetId="2" hidden="1">Original!$K$59</definedName>
    <definedName name="CB_c3ecd5fc2b7543cfa926a83ada846405" localSheetId="1" hidden="1">'Copy of Original'!$Y$116</definedName>
    <definedName name="CB_c4276794db244d98ba42b1a876b7aa77" localSheetId="1" hidden="1">'Copy of Original'!$F$55</definedName>
    <definedName name="CB_c4276794db244d98ba42b1a876b7aa77" localSheetId="2" hidden="1">Original!$E$54</definedName>
    <definedName name="CB_c7316effdad843c3b537c3ab60e90dda" localSheetId="1" hidden="1">'Copy of Original'!$E$52</definedName>
    <definedName name="CB_c7316effdad843c3b537c3ab60e90dda" localSheetId="2" hidden="1">Original!$D$51</definedName>
    <definedName name="CB_c9ec0a8c81834f78b0ff20b6501e07e9" localSheetId="1" hidden="1">'Copy of Original'!$K$59</definedName>
    <definedName name="CB_ca2079eed6524111b5b88e48ff8bbb31" localSheetId="1" hidden="1">'Copy of Original'!$AC$116</definedName>
    <definedName name="CB_caf37f90c05645b6b6dca8270073fa56" localSheetId="2" hidden="1">Original!$AB$116</definedName>
    <definedName name="CB_cb325b0cc3104b5785a70aba35cfac5f" localSheetId="1" hidden="1">'Copy of Original'!$G$36</definedName>
    <definedName name="CB_cb325b0cc3104b5785a70aba35cfac5f" localSheetId="2" hidden="1">Original!$F$35</definedName>
    <definedName name="CB_ce8d1a3ff3604cdc979c7c30cac1913c" localSheetId="1" hidden="1">'Copy of Original'!$R$59</definedName>
    <definedName name="CB_d4c6ff5337bd462b92968dd8b7674419" localSheetId="1" hidden="1">'Copy of Original'!$E$36</definedName>
    <definedName name="CB_d4c6ff5337bd462b92968dd8b7674419" localSheetId="2" hidden="1">Original!$D$35</definedName>
    <definedName name="CB_d78a0237e0bd4c6d9886ec2ead6f83d8" localSheetId="2" hidden="1">Original!$X$116</definedName>
    <definedName name="CB_d7ffc6ab779b4401a273af7f5dba4d5e" localSheetId="2" hidden="1">Original!$V$116</definedName>
    <definedName name="CB_d9bfc197351b4da2bdbc0d778d900984" localSheetId="2" hidden="1">Original!$I$59</definedName>
    <definedName name="CB_dad68c479f2249c283c3dde530082024" localSheetId="1" hidden="1">'Copy of Original'!$AF$116</definedName>
    <definedName name="CB_dafc1164a6344e448725f5df1b41419a" localSheetId="2" hidden="1">Original!$R$116</definedName>
    <definedName name="CB_db1f4f97ada442edb4d5978be508ead5" localSheetId="2" hidden="1">Original!$O$116</definedName>
    <definedName name="CB_de3fb8f2f0e54d27a1ea5823c87a1da5" localSheetId="2" hidden="1">Original!$Y$116</definedName>
    <definedName name="CB_e066e8f48e5347ccbf272e409af76adb" localSheetId="2" hidden="1">Original!$R$59</definedName>
    <definedName name="CB_e464cd9cff6a4832b2428d86e6ceb400" localSheetId="1" hidden="1">'Copy of Original'!$F$35</definedName>
    <definedName name="CB_e464cd9cff6a4832b2428d86e6ceb400" localSheetId="2" hidden="1">Original!$E$34</definedName>
    <definedName name="CB_e4a6142586fb4954bf65f067a69e0efd" localSheetId="1" hidden="1">'Copy of Original'!$M$88</definedName>
    <definedName name="CB_e63f819eb92541848c4a6a5fa53c9986" localSheetId="1" hidden="1">'Copy of Original'!$P$116</definedName>
    <definedName name="CB_e7f55e2b50c74860bca58803ca123098" localSheetId="1" hidden="1">'Copy of Original'!$F$41</definedName>
    <definedName name="CB_e7f55e2b50c74860bca58803ca123098" localSheetId="2" hidden="1">Original!$E$40</definedName>
    <definedName name="CB_ea9d9bdd9fe14a619940c8dc77d85e2d" localSheetId="1" hidden="1">'Copy of Original'!$G$58</definedName>
    <definedName name="CB_ea9d9bdd9fe14a619940c8dc77d85e2d" localSheetId="2" hidden="1">Original!$F$57</definedName>
    <definedName name="CB_ec451f35eaee4e5e9ea6dc9a689b4564" localSheetId="1" hidden="1">'Copy of Original'!$O$88</definedName>
    <definedName name="CB_ed1b809ae5244346a76d38e614b09426" localSheetId="1" hidden="1">'Copy of Original'!$F$58</definedName>
    <definedName name="CB_ed1b809ae5244346a76d38e614b09426" localSheetId="2" hidden="1">Original!$E$57</definedName>
    <definedName name="CB_ee52615e3f12414a9379e1c963b12eee" localSheetId="2" hidden="1">Original!$J$88</definedName>
    <definedName name="CB_ef21915f60e9496e866172b45f57b6ac" localSheetId="1" hidden="1">'Copy of Original'!$G$48</definedName>
    <definedName name="CB_ef21915f60e9496e866172b45f57b6ac" localSheetId="2" hidden="1">Original!$F$47</definedName>
    <definedName name="CB_ef510da930f34ef6bbd57a0060c07ea5" localSheetId="1" hidden="1">'Copy of Original'!$L$59</definedName>
    <definedName name="CB_ef5ae790be04477b947477de02ca486f" localSheetId="1" hidden="1">'Copy of Original'!$G$41</definedName>
    <definedName name="CB_ef5ae790be04477b947477de02ca486f" localSheetId="2" hidden="1">Original!$F$40</definedName>
    <definedName name="CB_ef96a6499573434aabdb2389a1be0848" localSheetId="1" hidden="1">'Copy of Original'!$E$51</definedName>
    <definedName name="CB_ef96a6499573434aabdb2389a1be0848" localSheetId="2" hidden="1">Original!$D$50</definedName>
    <definedName name="CB_f0bd133029e245dbb40f0c64ec113ef5" localSheetId="1" hidden="1">'Copy of Original'!$G$47</definedName>
    <definedName name="CB_f0bd133029e245dbb40f0c64ec113ef5" localSheetId="2" hidden="1">Original!$F$46</definedName>
    <definedName name="CB_f1434261bbd3409fa368085169329f88" localSheetId="2" hidden="1">Original!$K$88</definedName>
    <definedName name="CB_f5d13c64bad743aaa997e571aa2ec3c9" localSheetId="1" hidden="1">'Copy of Original'!$E$42</definedName>
    <definedName name="CB_f5d13c64bad743aaa997e571aa2ec3c9" localSheetId="2" hidden="1">Original!$D$41</definedName>
    <definedName name="CB_f71fb216808c409abe16c684cfb3adb5" localSheetId="1" hidden="1">'Copy of Original'!$AD$116</definedName>
    <definedName name="CB_f7335c70b98b456eb8c550d120bb30eb" localSheetId="2" hidden="1">Original!$U$116</definedName>
    <definedName name="CB_f98bcaa7d539437b87909fdd19262604" localSheetId="1" hidden="1">'Copy of Original'!$V$116</definedName>
    <definedName name="CB_f9947c405aeb4618bd13101fe3beecc0" localSheetId="2" hidden="1">Original!$Q$88</definedName>
    <definedName name="CB_fa25b23e53fc440c9554407a5223ee67" localSheetId="2" hidden="1">Original!$P$88</definedName>
    <definedName name="CB_fc6eba31b11f41d194b70c6d792b4616" localSheetId="2" hidden="1">Original!$R$88</definedName>
    <definedName name="CBCR_0134780f45014ab08293d012c78fd3fc" localSheetId="1" hidden="1">'Copy of Original'!$G$13</definedName>
    <definedName name="CBCR_0134780f45014ab08293d012c78fd3fc" localSheetId="2" hidden="1">Original!$G$71</definedName>
    <definedName name="CBCR_01986931256b440181bdc923236c4420" localSheetId="1" hidden="1">'Copy of Original'!$G$22</definedName>
    <definedName name="CBCR_01986931256b440181bdc923236c4420" localSheetId="2" hidden="1">Original!$G$80</definedName>
    <definedName name="CBCR_03c353dd3eeb4d27989af43d8d2e90d4" localSheetId="1" hidden="1">'Copy of Original'!$C$17</definedName>
    <definedName name="CBCR_03c353dd3eeb4d27989af43d8d2e90d4" localSheetId="2" hidden="1">Original!$C$75</definedName>
    <definedName name="CBCR_06771af4171c46e1969ba486b01dce15" localSheetId="1" hidden="1">'Copy of Original'!$C$17</definedName>
    <definedName name="CBCR_06771af4171c46e1969ba486b01dce15" localSheetId="2" hidden="1">Original!$C$75</definedName>
    <definedName name="CBCR_071109939be64d9c96c4645cfaad0bf7" localSheetId="1" hidden="1">'Copy of Original'!$F$14</definedName>
    <definedName name="CBCR_071109939be64d9c96c4645cfaad0bf7" localSheetId="2" hidden="1">Original!$F$72</definedName>
    <definedName name="CBCR_07abd723d52a4bebb134282c36c8a7c5" localSheetId="1" hidden="1">'Copy of Original'!$G$22</definedName>
    <definedName name="CBCR_07abd723d52a4bebb134282c36c8a7c5" localSheetId="2" hidden="1">Original!$G$80</definedName>
    <definedName name="CBCR_090469bc236a4cb8af597bbf0c09202b" localSheetId="1" hidden="1">'Copy of Original'!$C$17</definedName>
    <definedName name="CBCR_090469bc236a4cb8af597bbf0c09202b" localSheetId="2" hidden="1">Original!$C$75</definedName>
    <definedName name="CBCR_0cc0a0380813424092277e8eff0984d2" localSheetId="1" hidden="1">'Copy of Original'!$C$18</definedName>
    <definedName name="CBCR_0cc0a0380813424092277e8eff0984d2" localSheetId="2" hidden="1">Original!$C$76</definedName>
    <definedName name="CBCR_11de5440366449fe9994ff9491d7f5bf" localSheetId="1" hidden="1">'Copy of Original'!$G$13</definedName>
    <definedName name="CBCR_11de5440366449fe9994ff9491d7f5bf" localSheetId="2" hidden="1">Original!$G$71</definedName>
    <definedName name="CBCR_11ecb722ba8f45d48bc3c6a22ff498e3" localSheetId="1" hidden="1">'Copy of Original'!$G$13</definedName>
    <definedName name="CBCR_11ecb722ba8f45d48bc3c6a22ff498e3" localSheetId="2" hidden="1">Original!$G$71</definedName>
    <definedName name="CBCR_11fb1eea8d9c4dbd9da68c948ec5345d" localSheetId="1" hidden="1">'Copy of Original'!$C$17</definedName>
    <definedName name="CBCR_11fb1eea8d9c4dbd9da68c948ec5345d" localSheetId="2" hidden="1">Original!$C$75</definedName>
    <definedName name="CBCR_14c2f4aeaf5242f18bfb40be5feb28f1" localSheetId="1" hidden="1">'Copy of Original'!$C$18</definedName>
    <definedName name="CBCR_14c2f4aeaf5242f18bfb40be5feb28f1" localSheetId="2" hidden="1">Original!$C$76</definedName>
    <definedName name="CBCR_15fe939ad87d4c36ba5705ff612bc431" localSheetId="1" hidden="1">'Copy of Original'!$C$17</definedName>
    <definedName name="CBCR_15fe939ad87d4c36ba5705ff612bc431" localSheetId="2" hidden="1">Original!$C$75</definedName>
    <definedName name="CBCR_16447e92e79e4b0a914be6acb3c33663" localSheetId="1" hidden="1">'Copy of Original'!$F$14</definedName>
    <definedName name="CBCR_16447e92e79e4b0a914be6acb3c33663" localSheetId="2" hidden="1">Original!$F$72</definedName>
    <definedName name="CBCR_178e24182507445abf246eea1915d34d" localSheetId="1" hidden="1">'Copy of Original'!$C$17</definedName>
    <definedName name="CBCR_178e24182507445abf246eea1915d34d" localSheetId="2" hidden="1">Original!$C$75</definedName>
    <definedName name="CBCR_1b7a94f0ccfa4d71a210fae70d23abea" localSheetId="1" hidden="1">'Copy of Original'!$C$17</definedName>
    <definedName name="CBCR_1b7a94f0ccfa4d71a210fae70d23abea" localSheetId="2" hidden="1">Original!$C$75</definedName>
    <definedName name="CBCR_1bd7657433304a6d9bb69c1bd40c4da0" localSheetId="1" hidden="1">'Copy of Original'!$G$22</definedName>
    <definedName name="CBCR_1bd7657433304a6d9bb69c1bd40c4da0" localSheetId="2" hidden="1">Original!$G$80</definedName>
    <definedName name="CBCR_1c2598a6e67d4166a8ec42c8150a6929" localSheetId="1" hidden="1">'Copy of Original'!$G$22</definedName>
    <definedName name="CBCR_1c2598a6e67d4166a8ec42c8150a6929" localSheetId="2" hidden="1">Original!$G$80</definedName>
    <definedName name="CBCR_1cfa24b878f34eac8c409c747d1b8eee" localSheetId="1" hidden="1">'Copy of Original'!$C$17</definedName>
    <definedName name="CBCR_1cfa24b878f34eac8c409c747d1b8eee" localSheetId="2" hidden="1">Original!$C$75</definedName>
    <definedName name="CBCR_1ed9c6f8e5c54bd5ad285b0aa2c83cbb" localSheetId="1" hidden="1">'Copy of Original'!$F$5</definedName>
    <definedName name="CBCR_1ed9c6f8e5c54bd5ad285b0aa2c83cbb" localSheetId="2" hidden="1">Original!$F$63</definedName>
    <definedName name="CBCR_1f2c2cf7ef6249db87c3de6de2be9696" localSheetId="1" hidden="1">'Copy of Original'!$C$18</definedName>
    <definedName name="CBCR_1f2c2cf7ef6249db87c3de6de2be9696" localSheetId="2" hidden="1">Original!$C$76</definedName>
    <definedName name="CBCR_1f838ec6910648d086e2ed0a0af00364" localSheetId="1" hidden="1">'Copy of Original'!$G$13</definedName>
    <definedName name="CBCR_1f838ec6910648d086e2ed0a0af00364" localSheetId="2" hidden="1">Original!$G$71</definedName>
    <definedName name="CBCR_203c91c4bf144c1380bb71ec63678e97" localSheetId="1" hidden="1">'Copy of Original'!$F$14</definedName>
    <definedName name="CBCR_203c91c4bf144c1380bb71ec63678e97" localSheetId="2" hidden="1">Original!$F$72</definedName>
    <definedName name="CBCR_20796a455a824d5b8665271910f9657a" localSheetId="1" hidden="1">'Copy of Original'!$G$13</definedName>
    <definedName name="CBCR_20796a455a824d5b8665271910f9657a" localSheetId="2" hidden="1">Original!$G$71</definedName>
    <definedName name="CBCR_25d847e6ae2a4952bfef00516689004a" localSheetId="1" hidden="1">'Copy of Original'!$C$17</definedName>
    <definedName name="CBCR_25d847e6ae2a4952bfef00516689004a" localSheetId="2" hidden="1">Original!$C$75</definedName>
    <definedName name="CBCR_262abe1c60bc4928b35a1187a3c709d9" localSheetId="1" hidden="1">'Copy of Original'!$G$13</definedName>
    <definedName name="CBCR_262abe1c60bc4928b35a1187a3c709d9" localSheetId="2" hidden="1">Original!$G$71</definedName>
    <definedName name="CBCR_26392e5ff6fb4c25ac440ebc7a674571" localSheetId="1" hidden="1">'Copy of Original'!$F$5</definedName>
    <definedName name="CBCR_26392e5ff6fb4c25ac440ebc7a674571" localSheetId="2" hidden="1">Original!$F$63</definedName>
    <definedName name="CBCR_267e29b82178458b921d020dc2e2f843" localSheetId="1" hidden="1">'Copy of Original'!$F$14</definedName>
    <definedName name="CBCR_267e29b82178458b921d020dc2e2f843" localSheetId="2" hidden="1">Original!$F$72</definedName>
    <definedName name="CBCR_2dc34f034407483bb235707e0fc19714" localSheetId="1" hidden="1">'Copy of Original'!$G$13</definedName>
    <definedName name="CBCR_2dc34f034407483bb235707e0fc19714" localSheetId="2" hidden="1">Original!$G$71</definedName>
    <definedName name="CBCR_31de2a75dccd4052bfacba9c81968e40" localSheetId="1" hidden="1">'Copy of Original'!$F$14</definedName>
    <definedName name="CBCR_31de2a75dccd4052bfacba9c81968e40" localSheetId="2" hidden="1">Original!$F$72</definedName>
    <definedName name="CBCR_33617ab5ee5d427d8632119df5372a60" localSheetId="1" hidden="1">'Copy of Original'!$C$18</definedName>
    <definedName name="CBCR_33617ab5ee5d427d8632119df5372a60" localSheetId="2" hidden="1">Original!$C$76</definedName>
    <definedName name="CBCR_36d69670169649bfa93d928fd356e995" localSheetId="1" hidden="1">'Copy of Original'!$F$5</definedName>
    <definedName name="CBCR_36d69670169649bfa93d928fd356e995" localSheetId="2" hidden="1">Original!$F$63</definedName>
    <definedName name="CBCR_37ad08a2c7f6407db5ebcddacda9d878" localSheetId="1" hidden="1">'Copy of Original'!$F$5</definedName>
    <definedName name="CBCR_37ad08a2c7f6407db5ebcddacda9d878" localSheetId="2" hidden="1">Original!$F$63</definedName>
    <definedName name="CBCR_39283cb13d15409aa832d7be41958b3a" localSheetId="1" hidden="1">'Copy of Original'!$C$17</definedName>
    <definedName name="CBCR_39283cb13d15409aa832d7be41958b3a" localSheetId="2" hidden="1">Original!$C$75</definedName>
    <definedName name="CBCR_3cb695db7fe44300ab1123f4417b0236" localSheetId="1" hidden="1">'Copy of Original'!$F$14</definedName>
    <definedName name="CBCR_3cb695db7fe44300ab1123f4417b0236" localSheetId="2" hidden="1">Original!$F$72</definedName>
    <definedName name="CBCR_3d69409022734c54ba28c51e4a29d800" localSheetId="1" hidden="1">'Copy of Original'!$G$22</definedName>
    <definedName name="CBCR_3d69409022734c54ba28c51e4a29d800" localSheetId="2" hidden="1">Original!$G$80</definedName>
    <definedName name="CBCR_3dce73ebc63b4bfe8fb6f19ea83b8bf9" localSheetId="1" hidden="1">'Copy of Original'!$C$18</definedName>
    <definedName name="CBCR_3dce73ebc63b4bfe8fb6f19ea83b8bf9" localSheetId="2" hidden="1">Original!$C$76</definedName>
    <definedName name="CBCR_4314bc22f69a468e8050e36098d3c3f1" localSheetId="1" hidden="1">'Copy of Original'!$F$5</definedName>
    <definedName name="CBCR_4314bc22f69a468e8050e36098d3c3f1" localSheetId="2" hidden="1">Original!$F$63</definedName>
    <definedName name="CBCR_43774d1645f045fc97c4366bb1f427ef" localSheetId="1" hidden="1">'Copy of Original'!$F$14</definedName>
    <definedName name="CBCR_43774d1645f045fc97c4366bb1f427ef" localSheetId="2" hidden="1">Original!$F$72</definedName>
    <definedName name="CBCR_43d773cf1f9947699ee69da61c22c80d" localSheetId="1" hidden="1">'Copy of Original'!$G$22</definedName>
    <definedName name="CBCR_43d773cf1f9947699ee69da61c22c80d" localSheetId="2" hidden="1">Original!$G$80</definedName>
    <definedName name="CBCR_447c968dc1e246219347919a0a735f7d" localSheetId="1" hidden="1">'Copy of Original'!$G$22</definedName>
    <definedName name="CBCR_447c968dc1e246219347919a0a735f7d" localSheetId="2" hidden="1">Original!$G$80</definedName>
    <definedName name="CBCR_44ec9752b7ab4db4b0ef49fa48b9c1e9" localSheetId="1" hidden="1">'Copy of Original'!$G$13</definedName>
    <definedName name="CBCR_44ec9752b7ab4db4b0ef49fa48b9c1e9" localSheetId="2" hidden="1">Original!$G$71</definedName>
    <definedName name="CBCR_522a39653a524a0babd0a4250d7a339b" localSheetId="1" hidden="1">'Copy of Original'!$C$18</definedName>
    <definedName name="CBCR_522a39653a524a0babd0a4250d7a339b" localSheetId="2" hidden="1">Original!$C$76</definedName>
    <definedName name="CBCR_53f4631cf72148b0ae2666d0d645b600" localSheetId="1" hidden="1">'Copy of Original'!$F$5</definedName>
    <definedName name="CBCR_53f4631cf72148b0ae2666d0d645b600" localSheetId="2" hidden="1">Original!$F$63</definedName>
    <definedName name="CBCR_571fd2e0db284eceb27c977bd550ec9d" localSheetId="1" hidden="1">'Copy of Original'!$F$14</definedName>
    <definedName name="CBCR_571fd2e0db284eceb27c977bd550ec9d" localSheetId="2" hidden="1">Original!$F$72</definedName>
    <definedName name="CBCR_59b19ba9169f49d4ae711a337b8d0293" localSheetId="1" hidden="1">'Copy of Original'!$C$18</definedName>
    <definedName name="CBCR_59b19ba9169f49d4ae711a337b8d0293" localSheetId="2" hidden="1">Original!$C$76</definedName>
    <definedName name="CBCR_59dac46c478040c18bc9f00817665aa8" localSheetId="1" hidden="1">'Copy of Original'!$F$14</definedName>
    <definedName name="CBCR_59dac46c478040c18bc9f00817665aa8" localSheetId="2" hidden="1">Original!$F$72</definedName>
    <definedName name="CBCR_5b50dd34ff9345f794e2395004f358b5" localSheetId="1" hidden="1">'Copy of Original'!$G$13</definedName>
    <definedName name="CBCR_5b50dd34ff9345f794e2395004f358b5" localSheetId="2" hidden="1">Original!$G$71</definedName>
    <definedName name="CBCR_5c5c940227c048cea1540ebc7b02713b" localSheetId="1" hidden="1">'Copy of Original'!$G$13</definedName>
    <definedName name="CBCR_5c5c940227c048cea1540ebc7b02713b" localSheetId="2" hidden="1">Original!$G$71</definedName>
    <definedName name="CBCR_5d39aa1970f24c8597068a3d7fe269e3" localSheetId="1" hidden="1">'Copy of Original'!$G$22</definedName>
    <definedName name="CBCR_5d39aa1970f24c8597068a3d7fe269e3" localSheetId="2" hidden="1">Original!$G$80</definedName>
    <definedName name="CBCR_5dacce4f553d4d1c985c8b3994c12df8" localSheetId="1" hidden="1">'Copy of Original'!$F$5</definedName>
    <definedName name="CBCR_5dacce4f553d4d1c985c8b3994c12df8" localSheetId="2" hidden="1">Original!$F$63</definedName>
    <definedName name="CBCR_603f3f2684874a0491b7ff5bd9baf00d" localSheetId="1" hidden="1">'Copy of Original'!$C$17</definedName>
    <definedName name="CBCR_603f3f2684874a0491b7ff5bd9baf00d" localSheetId="2" hidden="1">Original!$C$75</definedName>
    <definedName name="CBCR_618780a3b3fd48e4a1235a2f1b4c3b60" localSheetId="1" hidden="1">'Copy of Original'!$F$14</definedName>
    <definedName name="CBCR_618780a3b3fd48e4a1235a2f1b4c3b60" localSheetId="2" hidden="1">Original!$F$72</definedName>
    <definedName name="CBCR_626cd1fb222747c19b0cca115b64b922" localSheetId="1" hidden="1">'Copy of Original'!$G$22</definedName>
    <definedName name="CBCR_626cd1fb222747c19b0cca115b64b922" localSheetId="2" hidden="1">Original!$G$80</definedName>
    <definedName name="CBCR_630892e898ec4144a00811c00037fde3" localSheetId="1" hidden="1">'Copy of Original'!$C$18</definedName>
    <definedName name="CBCR_630892e898ec4144a00811c00037fde3" localSheetId="2" hidden="1">Original!$C$76</definedName>
    <definedName name="CBCR_63541e972983476db9fd375aac9ca073" localSheetId="1" hidden="1">'Copy of Original'!$G$13</definedName>
    <definedName name="CBCR_63541e972983476db9fd375aac9ca073" localSheetId="2" hidden="1">Original!$G$71</definedName>
    <definedName name="CBCR_63f13ed898f04f7098096902b982b033" localSheetId="1" hidden="1">'Copy of Original'!$C$18</definedName>
    <definedName name="CBCR_63f13ed898f04f7098096902b982b033" localSheetId="2" hidden="1">Original!$C$76</definedName>
    <definedName name="CBCR_643f792fea684242b68657b137f8ada3" localSheetId="1" hidden="1">'Copy of Original'!$F$5</definedName>
    <definedName name="CBCR_643f792fea684242b68657b137f8ada3" localSheetId="2" hidden="1">Original!$F$63</definedName>
    <definedName name="CBCR_64a7518a3d59423c8681510c57fac6f7" localSheetId="1" hidden="1">'Copy of Original'!$G$22</definedName>
    <definedName name="CBCR_64a7518a3d59423c8681510c57fac6f7" localSheetId="2" hidden="1">Original!$G$80</definedName>
    <definedName name="CBCR_6721a3022c0444cd857cc76cfecf635f" localSheetId="1" hidden="1">'Copy of Original'!$G$13</definedName>
    <definedName name="CBCR_6721a3022c0444cd857cc76cfecf635f" localSheetId="2" hidden="1">Original!$G$71</definedName>
    <definedName name="CBCR_688427015d704702a5146af840917aba" localSheetId="1" hidden="1">'Copy of Original'!$F$14</definedName>
    <definedName name="CBCR_688427015d704702a5146af840917aba" localSheetId="2" hidden="1">Original!$F$72</definedName>
    <definedName name="CBCR_68cc9666cf3b412ca4b1c3556844b65f" localSheetId="1" hidden="1">'Copy of Original'!$F$14</definedName>
    <definedName name="CBCR_68cc9666cf3b412ca4b1c3556844b65f" localSheetId="2" hidden="1">Original!$F$72</definedName>
    <definedName name="CBCR_69143f57064a4b649c3108a9d9443659" localSheetId="1" hidden="1">'Copy of Original'!$F$5</definedName>
    <definedName name="CBCR_69143f57064a4b649c3108a9d9443659" localSheetId="2" hidden="1">Original!$F$63</definedName>
    <definedName name="CBCR_69e9b9a5d2f34f92b05ba8880b75c0c4" localSheetId="1" hidden="1">'Copy of Original'!$C$18</definedName>
    <definedName name="CBCR_69e9b9a5d2f34f92b05ba8880b75c0c4" localSheetId="2" hidden="1">Original!$C$76</definedName>
    <definedName name="CBCR_6accd90652524838a5353f9811ba313c" localSheetId="1" hidden="1">'Copy of Original'!$G$22</definedName>
    <definedName name="CBCR_6accd90652524838a5353f9811ba313c" localSheetId="2" hidden="1">Original!$G$80</definedName>
    <definedName name="CBCR_6b3b5154be10431e8821d9e9460282d8" localSheetId="1" hidden="1">'Copy of Original'!$C$17</definedName>
    <definedName name="CBCR_6b3b5154be10431e8821d9e9460282d8" localSheetId="2" hidden="1">Original!$C$75</definedName>
    <definedName name="CBCR_6bd35b2000644ca38d565caf4fcf847e" localSheetId="1" hidden="1">'Copy of Original'!$G$22</definedName>
    <definedName name="CBCR_6bd35b2000644ca38d565caf4fcf847e" localSheetId="2" hidden="1">Original!$G$80</definedName>
    <definedName name="CBCR_6cfb4da621c2434ea25bbd7df564604b" localSheetId="1" hidden="1">'Copy of Original'!$F$14</definedName>
    <definedName name="CBCR_6cfb4da621c2434ea25bbd7df564604b" localSheetId="2" hidden="1">Original!$F$72</definedName>
    <definedName name="CBCR_6d92d590a2f24331825d500ce68fad37" localSheetId="1" hidden="1">'Copy of Original'!$C$18</definedName>
    <definedName name="CBCR_6d92d590a2f24331825d500ce68fad37" localSheetId="2" hidden="1">Original!$C$76</definedName>
    <definedName name="CBCR_716863c39d9d4caaa692e672c528b24e" localSheetId="1" hidden="1">'Copy of Original'!$F$5</definedName>
    <definedName name="CBCR_716863c39d9d4caaa692e672c528b24e" localSheetId="2" hidden="1">Original!$F$63</definedName>
    <definedName name="CBCR_71c5e758b91248259ca69599f128c363" localSheetId="1" hidden="1">'Copy of Original'!$C$17</definedName>
    <definedName name="CBCR_71c5e758b91248259ca69599f128c363" localSheetId="2" hidden="1">Original!$C$75</definedName>
    <definedName name="CBCR_7363cb03fc08466c865889465006db23" localSheetId="1" hidden="1">'Copy of Original'!$C$17</definedName>
    <definedName name="CBCR_7363cb03fc08466c865889465006db23" localSheetId="2" hidden="1">Original!$C$75</definedName>
    <definedName name="CBCR_7401b8da955c4f858fa75604bc2b374b" localSheetId="1" hidden="1">'Copy of Original'!$G$13</definedName>
    <definedName name="CBCR_7401b8da955c4f858fa75604bc2b374b" localSheetId="2" hidden="1">Original!$G$71</definedName>
    <definedName name="CBCR_767b510263bf4b44a6298e12abb77b3b" localSheetId="1" hidden="1">'Copy of Original'!$C$17</definedName>
    <definedName name="CBCR_767b510263bf4b44a6298e12abb77b3b" localSheetId="2" hidden="1">Original!$C$75</definedName>
    <definedName name="CBCR_792067bab778435f98e6fa521563ff6c" localSheetId="1" hidden="1">'Copy of Original'!$F$14</definedName>
    <definedName name="CBCR_792067bab778435f98e6fa521563ff6c" localSheetId="2" hidden="1">Original!$F$72</definedName>
    <definedName name="CBCR_79ba6288e30a4689b03eb38808d67a31" localSheetId="1" hidden="1">'Copy of Original'!$G$13</definedName>
    <definedName name="CBCR_79ba6288e30a4689b03eb38808d67a31" localSheetId="2" hidden="1">Original!$G$71</definedName>
    <definedName name="CBCR_7a0ce4f484444d3e8b56d55de46c8364" localSheetId="1" hidden="1">'Copy of Original'!$G$13</definedName>
    <definedName name="CBCR_7a0ce4f484444d3e8b56d55de46c8364" localSheetId="2" hidden="1">Original!$G$71</definedName>
    <definedName name="CBCR_7cf0098e6ae0474d91b9ec60c77fd2f2" localSheetId="1" hidden="1">'Copy of Original'!$G$13</definedName>
    <definedName name="CBCR_7cf0098e6ae0474d91b9ec60c77fd2f2" localSheetId="2" hidden="1">Original!$G$71</definedName>
    <definedName name="CBCR_80c59c16ea51449b885e5ec33da2bc91" localSheetId="1" hidden="1">'Copy of Original'!$F$14</definedName>
    <definedName name="CBCR_80c59c16ea51449b885e5ec33da2bc91" localSheetId="2" hidden="1">Original!$F$72</definedName>
    <definedName name="CBCR_816696c12db04de3a8ba5b2c21277869" localSheetId="1" hidden="1">'Copy of Original'!$G$22</definedName>
    <definedName name="CBCR_816696c12db04de3a8ba5b2c21277869" localSheetId="2" hidden="1">Original!$G$80</definedName>
    <definedName name="CBCR_81779a6abca946cf8932dfc95a903d8a" localSheetId="1" hidden="1">'Copy of Original'!$F$5</definedName>
    <definedName name="CBCR_81779a6abca946cf8932dfc95a903d8a" localSheetId="2" hidden="1">Original!$F$63</definedName>
    <definedName name="CBCR_821249d9486a453d89e807f966883543" localSheetId="1" hidden="1">'Copy of Original'!$F$5</definedName>
    <definedName name="CBCR_821249d9486a453d89e807f966883543" localSheetId="2" hidden="1">Original!$F$63</definedName>
    <definedName name="CBCR_82e08357c45345598843c656b1a28bba" localSheetId="1" hidden="1">'Copy of Original'!$F$14</definedName>
    <definedName name="CBCR_82e08357c45345598843c656b1a28bba" localSheetId="2" hidden="1">Original!$F$72</definedName>
    <definedName name="CBCR_835145120ca14291abc5bdf304baeaab" localSheetId="1" hidden="1">'Copy of Original'!$G$22</definedName>
    <definedName name="CBCR_835145120ca14291abc5bdf304baeaab" localSheetId="2" hidden="1">Original!$G$80</definedName>
    <definedName name="CBCR_839ded49a57e48f4bbe656929fec38ef" localSheetId="1" hidden="1">'Copy of Original'!$C$18</definedName>
    <definedName name="CBCR_839ded49a57e48f4bbe656929fec38ef" localSheetId="2" hidden="1">Original!$C$76</definedName>
    <definedName name="CBCR_841c4ae057014fda8fd878c3b2b3b7ff" localSheetId="1" hidden="1">'Copy of Original'!$F$5</definedName>
    <definedName name="CBCR_841c4ae057014fda8fd878c3b2b3b7ff" localSheetId="2" hidden="1">Original!$F$63</definedName>
    <definedName name="CBCR_84b05cdb47d4400592f814097501df95" localSheetId="1" hidden="1">'Copy of Original'!$C$17</definedName>
    <definedName name="CBCR_84b05cdb47d4400592f814097501df95" localSheetId="2" hidden="1">Original!$C$75</definedName>
    <definedName name="CBCR_8a673a87b312474b92a74d7dab393bd8" localSheetId="1" hidden="1">'Copy of Original'!$C$17</definedName>
    <definedName name="CBCR_8a673a87b312474b92a74d7dab393bd8" localSheetId="2" hidden="1">Original!$C$75</definedName>
    <definedName name="CBCR_8b1958b06bbf4157a0e4cfedc8f24772" localSheetId="1" hidden="1">'Copy of Original'!$C$17</definedName>
    <definedName name="CBCR_8b1958b06bbf4157a0e4cfedc8f24772" localSheetId="2" hidden="1">Original!$C$75</definedName>
    <definedName name="CBCR_8cf01136201d47548fbea7c173bca1d9" localSheetId="1" hidden="1">'Copy of Original'!$G$13</definedName>
    <definedName name="CBCR_8cf01136201d47548fbea7c173bca1d9" localSheetId="2" hidden="1">Original!$G$71</definedName>
    <definedName name="CBCR_8e54786f36f4447d844b975bdd3ef0a7" localSheetId="1" hidden="1">'Copy of Original'!$C$17</definedName>
    <definedName name="CBCR_8e54786f36f4447d844b975bdd3ef0a7" localSheetId="2" hidden="1">Original!$C$75</definedName>
    <definedName name="CBCR_908675c2831c4e1c9f086e92b77049ab" localSheetId="1" hidden="1">'Copy of Original'!$F$5</definedName>
    <definedName name="CBCR_908675c2831c4e1c9f086e92b77049ab" localSheetId="2" hidden="1">Original!$F$63</definedName>
    <definedName name="CBCR_914946d471374e1588e2c3ab87b3b929" localSheetId="1" hidden="1">'Copy of Original'!$C$18</definedName>
    <definedName name="CBCR_914946d471374e1588e2c3ab87b3b929" localSheetId="2" hidden="1">Original!$C$76</definedName>
    <definedName name="CBCR_94edafd21f5b4009922f1d0d0214f962" localSheetId="1" hidden="1">'Copy of Original'!$F$5</definedName>
    <definedName name="CBCR_94edafd21f5b4009922f1d0d0214f962" localSheetId="2" hidden="1">Original!$F$63</definedName>
    <definedName name="CBCR_9520de79f12e4501b4386e28c6f439df" localSheetId="1" hidden="1">'Copy of Original'!$F$14</definedName>
    <definedName name="CBCR_9520de79f12e4501b4386e28c6f439df" localSheetId="2" hidden="1">Original!$F$72</definedName>
    <definedName name="CBCR_95bb745ec39549cba66232cbadf374a9" localSheetId="1" hidden="1">'Copy of Original'!$F$5</definedName>
    <definedName name="CBCR_95bb745ec39549cba66232cbadf374a9" localSheetId="2" hidden="1">Original!$F$63</definedName>
    <definedName name="CBCR_96620747cf1342deb98ab47a9fd2213b" localSheetId="1" hidden="1">'Copy of Original'!$C$18</definedName>
    <definedName name="CBCR_96620747cf1342deb98ab47a9fd2213b" localSheetId="2" hidden="1">Original!$C$76</definedName>
    <definedName name="CBCR_99ac700859a0463fae766a9b57c962a3" localSheetId="1" hidden="1">'Copy of Original'!$F$14</definedName>
    <definedName name="CBCR_99ac700859a0463fae766a9b57c962a3" localSheetId="2" hidden="1">Original!$F$72</definedName>
    <definedName name="CBCR_9b672d71a1364b7fb3f51b06a54e0e9a" localSheetId="1" hidden="1">'Copy of Original'!$G$13</definedName>
    <definedName name="CBCR_9b672d71a1364b7fb3f51b06a54e0e9a" localSheetId="2" hidden="1">Original!$G$71</definedName>
    <definedName name="CBCR_9d4fe5348fc64c41aad38fa91ddb67e1" localSheetId="1" hidden="1">'Copy of Original'!$C$18</definedName>
    <definedName name="CBCR_9d4fe5348fc64c41aad38fa91ddb67e1" localSheetId="2" hidden="1">Original!$C$76</definedName>
    <definedName name="CBCR_a2fb97190f9f4e3c96e175cfb1a14d1f" localSheetId="1" hidden="1">'Copy of Original'!$C$18</definedName>
    <definedName name="CBCR_a2fb97190f9f4e3c96e175cfb1a14d1f" localSheetId="2" hidden="1">Original!$C$76</definedName>
    <definedName name="CBCR_a42a325a83e74984b316f6fc221c62d6" localSheetId="1" hidden="1">'Copy of Original'!$G$22</definedName>
    <definedName name="CBCR_a42a325a83e74984b316f6fc221c62d6" localSheetId="2" hidden="1">Original!$G$80</definedName>
    <definedName name="CBCR_a490896af2624dbda11ad24b1a9f572a" localSheetId="1" hidden="1">'Copy of Original'!$C$17</definedName>
    <definedName name="CBCR_a490896af2624dbda11ad24b1a9f572a" localSheetId="2" hidden="1">Original!$C$75</definedName>
    <definedName name="CBCR_a56a19f3b07349e189d0e4f7b1129dfd" localSheetId="1" hidden="1">'Copy of Original'!$G$22</definedName>
    <definedName name="CBCR_a56a19f3b07349e189d0e4f7b1129dfd" localSheetId="2" hidden="1">Original!$G$80</definedName>
    <definedName name="CBCR_a7b3b75962ab4a7990eab4e47135479c" localSheetId="1" hidden="1">'Copy of Original'!$C$18</definedName>
    <definedName name="CBCR_a7b3b75962ab4a7990eab4e47135479c" localSheetId="2" hidden="1">Original!$C$76</definedName>
    <definedName name="CBCR_acfe5c0ee7844d3c9223a8c5af687df0" localSheetId="1" hidden="1">'Copy of Original'!$F$5</definedName>
    <definedName name="CBCR_acfe5c0ee7844d3c9223a8c5af687df0" localSheetId="2" hidden="1">Original!$F$63</definedName>
    <definedName name="CBCR_b14e2a60d9bd4327b1b5dac0b298b5dc" localSheetId="1" hidden="1">'Copy of Original'!$G$13</definedName>
    <definedName name="CBCR_b14e2a60d9bd4327b1b5dac0b298b5dc" localSheetId="2" hidden="1">Original!$G$71</definedName>
    <definedName name="CBCR_b23a02c7b3864d67bd546a87782684a6" localSheetId="1" hidden="1">'Copy of Original'!$F$14</definedName>
    <definedName name="CBCR_b23a02c7b3864d67bd546a87782684a6" localSheetId="2" hidden="1">Original!$F$72</definedName>
    <definedName name="CBCR_b844cb3b080b4533abed636cae528047" localSheetId="1" hidden="1">'Copy of Original'!$G$22</definedName>
    <definedName name="CBCR_b844cb3b080b4533abed636cae528047" localSheetId="2" hidden="1">Original!$G$80</definedName>
    <definedName name="CBCR_ba10b841c8a24164a8203ce5cdb42ecd" localSheetId="1" hidden="1">'Copy of Original'!$G$13</definedName>
    <definedName name="CBCR_ba10b841c8a24164a8203ce5cdb42ecd" localSheetId="2" hidden="1">Original!$G$71</definedName>
    <definedName name="CBCR_bb5bb600bd434240b17a668e30c4faf8" localSheetId="1" hidden="1">'Copy of Original'!$F$14</definedName>
    <definedName name="CBCR_bb5bb600bd434240b17a668e30c4faf8" localSheetId="2" hidden="1">Original!$F$72</definedName>
    <definedName name="CBCR_bbc6b4247f824fe58d79004202b4e7a8" localSheetId="1" hidden="1">'Copy of Original'!$F$14</definedName>
    <definedName name="CBCR_bbc6b4247f824fe58d79004202b4e7a8" localSheetId="2" hidden="1">Original!$F$72</definedName>
    <definedName name="CBCR_bddc2410bc73483a95429fb1d0c415ab" localSheetId="1" hidden="1">'Copy of Original'!$G$22</definedName>
    <definedName name="CBCR_bddc2410bc73483a95429fb1d0c415ab" localSheetId="2" hidden="1">Original!$G$80</definedName>
    <definedName name="CBCR_c0b1d5062606462d8bf95cd81ab7f53f" localSheetId="1" hidden="1">'Copy of Original'!$F$14</definedName>
    <definedName name="CBCR_c0b1d5062606462d8bf95cd81ab7f53f" localSheetId="2" hidden="1">Original!$F$72</definedName>
    <definedName name="CBCR_c0ca73c468dc4332a401a18fb76f1612" localSheetId="1" hidden="1">'Copy of Original'!$F$5</definedName>
    <definedName name="CBCR_c0ca73c468dc4332a401a18fb76f1612" localSheetId="2" hidden="1">Original!$F$63</definedName>
    <definedName name="CBCR_c1687aa99872477f933428b5db65ecf6" localSheetId="1" hidden="1">'Copy of Original'!$G$13</definedName>
    <definedName name="CBCR_c1687aa99872477f933428b5db65ecf6" localSheetId="2" hidden="1">Original!$G$71</definedName>
    <definedName name="CBCR_c2826f07518243c7825b11b085225269" localSheetId="1" hidden="1">'Copy of Original'!$G$13</definedName>
    <definedName name="CBCR_c2826f07518243c7825b11b085225269" localSheetId="2" hidden="1">Original!$G$71</definedName>
    <definedName name="CBCR_c2d835ce54104d85b4280f3b62b7b1ab" localSheetId="1" hidden="1">'Copy of Original'!$G$22</definedName>
    <definedName name="CBCR_c2d835ce54104d85b4280f3b62b7b1ab" localSheetId="2" hidden="1">Original!$G$80</definedName>
    <definedName name="CBCR_c3475685b3404459b5c620cc86b0897b" localSheetId="1" hidden="1">'Copy of Original'!$G$22</definedName>
    <definedName name="CBCR_c3475685b3404459b5c620cc86b0897b" localSheetId="2" hidden="1">Original!$G$80</definedName>
    <definedName name="CBCR_c42502dc92cd42d5bcb3523453ec2579" localSheetId="1" hidden="1">'Copy of Original'!$F$5</definedName>
    <definedName name="CBCR_c42502dc92cd42d5bcb3523453ec2579" localSheetId="2" hidden="1">Original!$F$63</definedName>
    <definedName name="CBCR_c48e3d79ba4e4f1780e5af0f5601ef5a" localSheetId="1" hidden="1">'Copy of Original'!$F$5</definedName>
    <definedName name="CBCR_c48e3d79ba4e4f1780e5af0f5601ef5a" localSheetId="2" hidden="1">Original!$F$63</definedName>
    <definedName name="CBCR_c591164cc0394e44a5dc22c86017f4b1" localSheetId="1" hidden="1">'Copy of Original'!$G$22</definedName>
    <definedName name="CBCR_c591164cc0394e44a5dc22c86017f4b1" localSheetId="2" hidden="1">Original!$G$80</definedName>
    <definedName name="CBCR_c6b70b51894047b9af6896a1205f85b7" localSheetId="1" hidden="1">'Copy of Original'!$F$5</definedName>
    <definedName name="CBCR_c6b70b51894047b9af6896a1205f85b7" localSheetId="2" hidden="1">Original!$F$63</definedName>
    <definedName name="CBCR_c77aa598a2a34ec882af2cbdb7924526" localSheetId="1" hidden="1">'Copy of Original'!$G$13</definedName>
    <definedName name="CBCR_c77aa598a2a34ec882af2cbdb7924526" localSheetId="2" hidden="1">Original!$G$71</definedName>
    <definedName name="CBCR_c9c414a16fb04dcd93fcae8244011ede" localSheetId="1" hidden="1">'Copy of Original'!$C$17</definedName>
    <definedName name="CBCR_c9c414a16fb04dcd93fcae8244011ede" localSheetId="2" hidden="1">Original!$C$75</definedName>
    <definedName name="CBCR_cb0c2e4ff5574586a928531531610fc3" localSheetId="1" hidden="1">'Copy of Original'!$F$14</definedName>
    <definedName name="CBCR_cb0c2e4ff5574586a928531531610fc3" localSheetId="2" hidden="1">Original!$F$72</definedName>
    <definedName name="CBCR_ce6f33e967ef4cd1899981204e326ecb" localSheetId="1" hidden="1">'Copy of Original'!$C$18</definedName>
    <definedName name="CBCR_ce6f33e967ef4cd1899981204e326ecb" localSheetId="2" hidden="1">Original!$C$76</definedName>
    <definedName name="CBCR_d127e34dfb3e460fabcb1a21119cde68" localSheetId="1" hidden="1">'Copy of Original'!$G$22</definedName>
    <definedName name="CBCR_d127e34dfb3e460fabcb1a21119cde68" localSheetId="2" hidden="1">Original!$G$80</definedName>
    <definedName name="CBCR_d96069e603ab41e09c78895bd87e6b49" localSheetId="1" hidden="1">'Copy of Original'!$C$18</definedName>
    <definedName name="CBCR_d96069e603ab41e09c78895bd87e6b49" localSheetId="2" hidden="1">Original!$C$76</definedName>
    <definedName name="CBCR_e049110a69e94c9f97a49bd8f14078bf" localSheetId="1" hidden="1">'Copy of Original'!$G$22</definedName>
    <definedName name="CBCR_e049110a69e94c9f97a49bd8f14078bf" localSheetId="2" hidden="1">Original!$G$80</definedName>
    <definedName name="CBCR_e4a46c77379d4c39987eb222925d5f4d" localSheetId="1" hidden="1">'Copy of Original'!$G$13</definedName>
    <definedName name="CBCR_e4a46c77379d4c39987eb222925d5f4d" localSheetId="2" hidden="1">Original!$G$71</definedName>
    <definedName name="CBCR_e536b196e1014b0880970bc8c62c33c8" localSheetId="1" hidden="1">'Copy of Original'!$C$18</definedName>
    <definedName name="CBCR_e536b196e1014b0880970bc8c62c33c8" localSheetId="2" hidden="1">Original!$C$76</definedName>
    <definedName name="CBCR_e61bfb3990094c6aa15d8990696c14c3" localSheetId="1" hidden="1">'Copy of Original'!$C$17</definedName>
    <definedName name="CBCR_e61bfb3990094c6aa15d8990696c14c3" localSheetId="2" hidden="1">Original!$C$75</definedName>
    <definedName name="CBCR_eb570b0c60d64b2eabc08cdf7ef40a62" localSheetId="1" hidden="1">'Copy of Original'!$C$18</definedName>
    <definedName name="CBCR_eb570b0c60d64b2eabc08cdf7ef40a62" localSheetId="2" hidden="1">Original!$C$76</definedName>
    <definedName name="CBCR_eccb58530c60449591618bd5b0dee223" localSheetId="1" hidden="1">'Copy of Original'!$F$5</definedName>
    <definedName name="CBCR_eccb58530c60449591618bd5b0dee223" localSheetId="2" hidden="1">Original!$F$63</definedName>
    <definedName name="CBCR_ee1136ffca76453dab8ced2addbd19ed" localSheetId="1" hidden="1">'Copy of Original'!$C$18</definedName>
    <definedName name="CBCR_ee1136ffca76453dab8ced2addbd19ed" localSheetId="2" hidden="1">Original!$C$76</definedName>
    <definedName name="CBCR_f0097dfe4f3840d4b494ae3266afd52a" localSheetId="1" hidden="1">'Copy of Original'!$F$14</definedName>
    <definedName name="CBCR_f0097dfe4f3840d4b494ae3266afd52a" localSheetId="2" hidden="1">Original!$F$72</definedName>
    <definedName name="CBCR_f2efa181c6424758aac9a47b948e433f" localSheetId="1" hidden="1">'Copy of Original'!$C$18</definedName>
    <definedName name="CBCR_f2efa181c6424758aac9a47b948e433f" localSheetId="2" hidden="1">Original!$C$76</definedName>
    <definedName name="CBCR_f8ff4605e73b407f9d16c099de0aad95" localSheetId="1" hidden="1">'Copy of Original'!$C$18</definedName>
    <definedName name="CBCR_f8ff4605e73b407f9d16c099de0aad95" localSheetId="2" hidden="1">Original!$C$76</definedName>
    <definedName name="CBCR_fa421570b861483faefbce1eaf795cd0" localSheetId="1" hidden="1">'Copy of Original'!$C$17</definedName>
    <definedName name="CBCR_fa421570b861483faefbce1eaf795cd0" localSheetId="2" hidden="1">Original!$C$75</definedName>
    <definedName name="CBCR_fcefa2f460a24176b63af57bdfeebebe" localSheetId="1" hidden="1">'Copy of Original'!$C$17</definedName>
    <definedName name="CBCR_fcefa2f460a24176b63af57bdfeebebe" localSheetId="2" hidden="1">Original!$C$75</definedName>
    <definedName name="CBCR_fd9b9a6a964e4b16b8c5c5b7b7895aa6" localSheetId="1" hidden="1">'Copy of Original'!$F$5</definedName>
    <definedName name="CBCR_fd9b9a6a964e4b16b8c5c5b7b7895aa6" localSheetId="2" hidden="1">Original!$F$63</definedName>
    <definedName name="CBCR_febc0bce9fae4352a88130c866fb02df" localSheetId="1" hidden="1">'Copy of Original'!$F$5</definedName>
    <definedName name="CBCR_febc0bce9fae4352a88130c866fb02df" localSheetId="2" hidden="1">Original!$F$63</definedName>
    <definedName name="CBCR_ff513f010c9440ef9d4adfcddfb67668" localSheetId="1" hidden="1">'Copy of Original'!$G$22</definedName>
    <definedName name="CBCR_ff513f010c9440ef9d4adfcddfb67668" localSheetId="2" hidden="1">Original!$G$80</definedName>
    <definedName name="CBWorkbookPriority" localSheetId="3" hidden="1">-2080270842</definedName>
    <definedName name="CBx_3e88208f55c34de7a05641a075f71d80" localSheetId="3" hidden="1">"'Copy of Original'!$A$1"</definedName>
    <definedName name="CBx_c768d88c592b4887a2ee377f82e3fd4b" localSheetId="3" hidden="1">"'CB_DATA_'!$A$1"</definedName>
    <definedName name="CBx_ee3da8fc99914f42a3ed00c727264fac" localSheetId="3" hidden="1">"'Original'!$A$1"</definedName>
    <definedName name="CBx_Sheet_Guid" localSheetId="3" hidden="1">"'c768d88c-592b-4887-a2ee-377f82e3fd4b"</definedName>
    <definedName name="CBx_Sheet_Guid" localSheetId="1" hidden="1">"'3e88208f-55c3-4de7-a056-41a075f71d80"</definedName>
    <definedName name="CBx_Sheet_Guid" localSheetId="2" hidden="1">"'ee3da8fc-9991-4f42-a3ed-00c727264fac"</definedName>
    <definedName name="CBx_SheetRef" localSheetId="3" hidden="1">CB_DATA_!$A$14</definedName>
    <definedName name="CBx_SheetRef" localSheetId="1" hidden="1">CB_DATA_!$B$14</definedName>
    <definedName name="CBx_SheetRef" localSheetId="2" hidden="1">CB_DATA_!$C$14</definedName>
    <definedName name="CBx_StorageType" localSheetId="3" hidden="1">2</definedName>
    <definedName name="CBx_StorageType" localSheetId="1" hidden="1">2</definedName>
    <definedName name="CBx_StorageType" localSheetId="2" hidden="1">2</definedName>
    <definedName name="cost">'Copy of Original'!$I$6:$N$30</definedName>
    <definedName name="_xlnm.extract">'Copy of Original'!$J$141:$AK$151</definedName>
    <definedName name="historical">'Copy of Original'!$B$2:$G$30</definedName>
    <definedName name="math">'Copy of Original'!$J$33:$T$59</definedName>
    <definedName name="objective">'Copy of Original'!$J$139</definedName>
    <definedName name="sdata">'Copy of Original'!$X$151:$AD$151</definedName>
    <definedName name="simulation">'Copy of Original'!$C$34:$G$58</definedName>
    <definedName name="solver_adj" localSheetId="1" hidden="1">'Copy of Original'!$J$120:$L$120,'Copy of Original'!$J$121:$L$121,'Copy of Original'!$J$122:$P$122,'Copy of Original'!$J$125:$L$125,'Copy of Original'!$J$126:$L$126,'Copy of Original'!$J$127:$P$127,'Copy of Original'!$J$130:$L$130,'Copy of Original'!$J$131:$L$131,'Copy of Original'!$J$132:$P$132,'Copy of Original'!$J$135:$K$135,'Copy of Original'!$J$136:$L$136,'Copy of Original'!$J$137:$P$137</definedName>
    <definedName name="solver_adj" localSheetId="2" hidden="1">Original!$I$120:$K$122,Original!$L$122:$O$122,Original!$I$130:$K$132,Original!$L$132:$O$132,Original!$I$135:$J$137,Original!$K$136:$K$137,Original!$L$137:$O$137,Original!$I$125:$K$127,Original!$L$127:$O$127</definedName>
    <definedName name="solver_cvg" localSheetId="1" hidden="1">0.0001</definedName>
    <definedName name="solver_cvg" localSheetId="2" hidden="1">0.0001</definedName>
    <definedName name="solver_drv" localSheetId="1" hidden="1">1</definedName>
    <definedName name="solver_drv" localSheetId="2" hidden="1">1</definedName>
    <definedName name="solver_eng" localSheetId="1" hidden="1">1</definedName>
    <definedName name="solver_eng" localSheetId="2" hidden="1">3</definedName>
    <definedName name="solver_est" localSheetId="1" hidden="1">1</definedName>
    <definedName name="solver_est" localSheetId="2" hidden="1">1</definedName>
    <definedName name="solver_itr" localSheetId="1" hidden="1">100</definedName>
    <definedName name="solver_itr" localSheetId="2" hidden="1">999999</definedName>
    <definedName name="solver_lhs1" localSheetId="1" hidden="1">'Copy of Original'!$J$120:$L$120</definedName>
    <definedName name="solver_lhs1" localSheetId="2" hidden="1">Original!$I$120:$K$122</definedName>
    <definedName name="solver_lhs10" localSheetId="1" hidden="1">'Copy of Original'!$J$127:$P$127</definedName>
    <definedName name="solver_lhs10" localSheetId="2" hidden="1">Original!$Q$120</definedName>
    <definedName name="solver_lhs11" localSheetId="1" hidden="1">'Copy of Original'!$J$127:$P$127</definedName>
    <definedName name="solver_lhs12" localSheetId="1" hidden="1">'Copy of Original'!$J$130:$L$130</definedName>
    <definedName name="solver_lhs13" localSheetId="1" hidden="1">'Copy of Original'!$J$130:$L$130</definedName>
    <definedName name="solver_lhs14" localSheetId="1" hidden="1">'Copy of Original'!$J$131:$L$131</definedName>
    <definedName name="solver_lhs15" localSheetId="1" hidden="1">'Copy of Original'!$J$131:$L$131</definedName>
    <definedName name="solver_lhs16" localSheetId="1" hidden="1">'Copy of Original'!$J$132:$P$132</definedName>
    <definedName name="solver_lhs17" localSheetId="1" hidden="1">'Copy of Original'!$J$132:$P$132</definedName>
    <definedName name="solver_lhs18" localSheetId="1" hidden="1">'Copy of Original'!$J$135:$K$135</definedName>
    <definedName name="solver_lhs19" localSheetId="1" hidden="1">'Copy of Original'!$J$135:$K$135</definedName>
    <definedName name="solver_lhs2" localSheetId="1" hidden="1">'Copy of Original'!$J$121:$L$121</definedName>
    <definedName name="solver_lhs2" localSheetId="2" hidden="1">Original!$I$125:$K$127</definedName>
    <definedName name="solver_lhs20" localSheetId="1" hidden="1">'Copy of Original'!$J$136:$L$136</definedName>
    <definedName name="solver_lhs21" localSheetId="1" hidden="1">'Copy of Original'!$J$136:$L$136</definedName>
    <definedName name="solver_lhs22" localSheetId="1" hidden="1">'Copy of Original'!$J$137:$P$137</definedName>
    <definedName name="solver_lhs23" localSheetId="1" hidden="1">'Copy of Original'!$J$137:$O$137</definedName>
    <definedName name="solver_lhs24" localSheetId="1" hidden="1">'Copy of Original'!$Q$120</definedName>
    <definedName name="solver_lhs25" localSheetId="1" hidden="1">'Copy of Original'!$Q$125</definedName>
    <definedName name="solver_lhs26" localSheetId="1" hidden="1">'Copy of Original'!$Q$126</definedName>
    <definedName name="solver_lhs27" localSheetId="1" hidden="1">'Copy of Original'!$Q$137</definedName>
    <definedName name="solver_lhs28" localSheetId="1" hidden="1">'Copy of Original'!$Q$130</definedName>
    <definedName name="solver_lhs29" localSheetId="1" hidden="1">'Copy of Original'!$Q$127</definedName>
    <definedName name="solver_lhs3" localSheetId="1" hidden="1">'Copy of Original'!$J$121:$L$121</definedName>
    <definedName name="solver_lhs3" localSheetId="2" hidden="1">Original!$I$130:$K$132</definedName>
    <definedName name="solver_lhs30" localSheetId="1" hidden="1">'Copy of Original'!$Q$122</definedName>
    <definedName name="solver_lhs31" localSheetId="1" hidden="1">'Copy of Original'!$Q$121</definedName>
    <definedName name="solver_lhs32" localSheetId="1" hidden="1">'Copy of Original'!$J$120:$L$120</definedName>
    <definedName name="solver_lhs33" localSheetId="1" hidden="1">'Copy of Original'!$Q$131</definedName>
    <definedName name="solver_lhs34" localSheetId="1" hidden="1">'Copy of Original'!$Q$132</definedName>
    <definedName name="solver_lhs35" localSheetId="1" hidden="1">'Copy of Original'!$Q$135</definedName>
    <definedName name="solver_lhs36" localSheetId="1" hidden="1">'Copy of Original'!$Q$136</definedName>
    <definedName name="solver_lhs4" localSheetId="1" hidden="1">'Copy of Original'!$J$122:$P$122</definedName>
    <definedName name="solver_lhs4" localSheetId="2" hidden="1">Original!$I$135:$J$137</definedName>
    <definedName name="solver_lhs5" localSheetId="1" hidden="1">'Copy of Original'!$J$122:$P$122</definedName>
    <definedName name="solver_lhs5" localSheetId="2" hidden="1">Original!$K$136:$K$137</definedName>
    <definedName name="solver_lhs6" localSheetId="1" hidden="1">'Copy of Original'!$J$125:$L$125</definedName>
    <definedName name="solver_lhs6" localSheetId="2" hidden="1">Original!$L$122:$O$122</definedName>
    <definedName name="solver_lhs7" localSheetId="1" hidden="1">'Copy of Original'!$J$125:$L$125</definedName>
    <definedName name="solver_lhs7" localSheetId="2" hidden="1">Original!$L$127:$O$127</definedName>
    <definedName name="solver_lhs8" localSheetId="1" hidden="1">'Copy of Original'!$J$126:$L$126</definedName>
    <definedName name="solver_lhs8" localSheetId="2" hidden="1">Original!$L$132:$O$132</definedName>
    <definedName name="solver_lhs9" localSheetId="1" hidden="1">'Copy of Original'!$J$126:$L$126</definedName>
    <definedName name="solver_lhs9" localSheetId="2" hidden="1">Original!$L$137:$O$137</definedName>
    <definedName name="solver_lin" localSheetId="1" hidden="1">1</definedName>
    <definedName name="solver_lin" localSheetId="2" hidden="1">2</definedName>
    <definedName name="solver_mip" localSheetId="1" hidden="1">2147483647</definedName>
    <definedName name="solver_mip" localSheetId="2" hidden="1">2147483647</definedName>
    <definedName name="solver_mni" localSheetId="1" hidden="1">30</definedName>
    <definedName name="solver_mni" localSheetId="2" hidden="1">30</definedName>
    <definedName name="solver_mrt" localSheetId="1" hidden="1">0.075</definedName>
    <definedName name="solver_mrt" localSheetId="2" hidden="1">0.075</definedName>
    <definedName name="solver_msl" localSheetId="1" hidden="1">2</definedName>
    <definedName name="solver_msl" localSheetId="2" hidden="1">2</definedName>
    <definedName name="solver_neg" localSheetId="1" hidden="1">1</definedName>
    <definedName name="solver_neg" localSheetId="2" hidden="1">1</definedName>
    <definedName name="solver_nod" localSheetId="1" hidden="1">2147483647</definedName>
    <definedName name="solver_nod" localSheetId="2" hidden="1">2147483647</definedName>
    <definedName name="solver_num" localSheetId="1" hidden="1">36</definedName>
    <definedName name="solver_num" localSheetId="2" hidden="1">10</definedName>
    <definedName name="solver_nwt" localSheetId="1" hidden="1">1</definedName>
    <definedName name="solver_nwt" localSheetId="2" hidden="1">1</definedName>
    <definedName name="solver_opt" localSheetId="1" hidden="1">'Copy of Original'!$J$139</definedName>
    <definedName name="solver_opt" localSheetId="2" hidden="1">Original!$I$139</definedName>
    <definedName name="solver_pre" localSheetId="1" hidden="1">0.000001</definedName>
    <definedName name="solver_pre" localSheetId="2" hidden="1">0.000001</definedName>
    <definedName name="solver_rbv" localSheetId="1" hidden="1">1</definedName>
    <definedName name="solver_rbv" localSheetId="2" hidden="1">1</definedName>
    <definedName name="solver_rel1" localSheetId="1" hidden="1">5</definedName>
    <definedName name="solver_rel1" localSheetId="2" hidden="1">5</definedName>
    <definedName name="solver_rel10" localSheetId="1" hidden="1">4</definedName>
    <definedName name="solver_rel10" localSheetId="2" hidden="1">2</definedName>
    <definedName name="solver_rel11" localSheetId="1" hidden="1">5</definedName>
    <definedName name="solver_rel12" localSheetId="1" hidden="1">4</definedName>
    <definedName name="solver_rel13" localSheetId="1" hidden="1">5</definedName>
    <definedName name="solver_rel14" localSheetId="1" hidden="1">4</definedName>
    <definedName name="solver_rel15" localSheetId="1" hidden="1">5</definedName>
    <definedName name="solver_rel16" localSheetId="1" hidden="1">4</definedName>
    <definedName name="solver_rel17" localSheetId="1" hidden="1">5</definedName>
    <definedName name="solver_rel18" localSheetId="1" hidden="1">4</definedName>
    <definedName name="solver_rel19" localSheetId="1" hidden="1">5</definedName>
    <definedName name="solver_rel2" localSheetId="1" hidden="1">4</definedName>
    <definedName name="solver_rel2" localSheetId="2" hidden="1">5</definedName>
    <definedName name="solver_rel20" localSheetId="1" hidden="1">4</definedName>
    <definedName name="solver_rel21" localSheetId="1" hidden="1">5</definedName>
    <definedName name="solver_rel22" localSheetId="1" hidden="1">4</definedName>
    <definedName name="solver_rel23" localSheetId="1" hidden="1">5</definedName>
    <definedName name="solver_rel24" localSheetId="1" hidden="1">2</definedName>
    <definedName name="solver_rel25" localSheetId="1" hidden="1">2</definedName>
    <definedName name="solver_rel26" localSheetId="1" hidden="1">2</definedName>
    <definedName name="solver_rel27" localSheetId="1" hidden="1">2</definedName>
    <definedName name="solver_rel28" localSheetId="1" hidden="1">2</definedName>
    <definedName name="solver_rel29" localSheetId="1" hidden="1">2</definedName>
    <definedName name="solver_rel3" localSheetId="1" hidden="1">5</definedName>
    <definedName name="solver_rel3" localSheetId="2" hidden="1">5</definedName>
    <definedName name="solver_rel30" localSheetId="1" hidden="1">2</definedName>
    <definedName name="solver_rel31" localSheetId="1" hidden="1">2</definedName>
    <definedName name="solver_rel32" localSheetId="1" hidden="1">4</definedName>
    <definedName name="solver_rel33" localSheetId="1" hidden="1">2</definedName>
    <definedName name="solver_rel34" localSheetId="1" hidden="1">2</definedName>
    <definedName name="solver_rel35" localSheetId="1" hidden="1">2</definedName>
    <definedName name="solver_rel36" localSheetId="1" hidden="1">2</definedName>
    <definedName name="solver_rel4" localSheetId="1" hidden="1">4</definedName>
    <definedName name="solver_rel4" localSheetId="2" hidden="1">5</definedName>
    <definedName name="solver_rel5" localSheetId="1" hidden="1">5</definedName>
    <definedName name="solver_rel5" localSheetId="2" hidden="1">5</definedName>
    <definedName name="solver_rel6" localSheetId="1" hidden="1">4</definedName>
    <definedName name="solver_rel6" localSheetId="2" hidden="1">5</definedName>
    <definedName name="solver_rel7" localSheetId="1" hidden="1">5</definedName>
    <definedName name="solver_rel7" localSheetId="2" hidden="1">5</definedName>
    <definedName name="solver_rel8" localSheetId="1" hidden="1">4</definedName>
    <definedName name="solver_rel8" localSheetId="2" hidden="1">5</definedName>
    <definedName name="solver_rel9" localSheetId="1" hidden="1">5</definedName>
    <definedName name="solver_rel9" localSheetId="2" hidden="1">5</definedName>
    <definedName name="solver_rhs1" localSheetId="1" hidden="1">binary</definedName>
    <definedName name="solver_rhs1" localSheetId="2" hidden="1">binary</definedName>
    <definedName name="solver_rhs10" localSheetId="1" hidden="1">integer</definedName>
    <definedName name="solver_rhs10" localSheetId="2" hidden="1">1</definedName>
    <definedName name="solver_rhs11" localSheetId="1" hidden="1">binary</definedName>
    <definedName name="solver_rhs12" localSheetId="1" hidden="1">integer</definedName>
    <definedName name="solver_rhs13" localSheetId="1" hidden="1">binary</definedName>
    <definedName name="solver_rhs14" localSheetId="1" hidden="1">integer</definedName>
    <definedName name="solver_rhs15" localSheetId="1" hidden="1">binary</definedName>
    <definedName name="solver_rhs16" localSheetId="1" hidden="1">integer</definedName>
    <definedName name="solver_rhs17" localSheetId="1" hidden="1">binary</definedName>
    <definedName name="solver_rhs18" localSheetId="1" hidden="1">integer</definedName>
    <definedName name="solver_rhs19" localSheetId="1" hidden="1">binary</definedName>
    <definedName name="solver_rhs2" localSheetId="1" hidden="1">integer</definedName>
    <definedName name="solver_rhs2" localSheetId="2" hidden="1">binary</definedName>
    <definedName name="solver_rhs20" localSheetId="1" hidden="1">integer</definedName>
    <definedName name="solver_rhs21" localSheetId="1" hidden="1">binary</definedName>
    <definedName name="solver_rhs22" localSheetId="1" hidden="1">integer</definedName>
    <definedName name="solver_rhs23" localSheetId="1" hidden="1">binary</definedName>
    <definedName name="solver_rhs24" localSheetId="1" hidden="1">1</definedName>
    <definedName name="solver_rhs25" localSheetId="1" hidden="1">1</definedName>
    <definedName name="solver_rhs26" localSheetId="1" hidden="1">1</definedName>
    <definedName name="solver_rhs27" localSheetId="1" hidden="1">1</definedName>
    <definedName name="solver_rhs28" localSheetId="1" hidden="1">1</definedName>
    <definedName name="solver_rhs29" localSheetId="1" hidden="1">1</definedName>
    <definedName name="solver_rhs3" localSheetId="1" hidden="1">binary</definedName>
    <definedName name="solver_rhs3" localSheetId="2" hidden="1">binary</definedName>
    <definedName name="solver_rhs30" localSheetId="1" hidden="1">1</definedName>
    <definedName name="solver_rhs31" localSheetId="1" hidden="1">1</definedName>
    <definedName name="solver_rhs32" localSheetId="1" hidden="1">integer</definedName>
    <definedName name="solver_rhs33" localSheetId="1" hidden="1">1</definedName>
    <definedName name="solver_rhs34" localSheetId="1" hidden="1">1</definedName>
    <definedName name="solver_rhs35" localSheetId="1" hidden="1">1</definedName>
    <definedName name="solver_rhs36" localSheetId="1" hidden="1">1</definedName>
    <definedName name="solver_rhs4" localSheetId="1" hidden="1">integer</definedName>
    <definedName name="solver_rhs4" localSheetId="2" hidden="1">binary</definedName>
    <definedName name="solver_rhs5" localSheetId="1" hidden="1">binary</definedName>
    <definedName name="solver_rhs5" localSheetId="2" hidden="1">binary</definedName>
    <definedName name="solver_rhs6" localSheetId="1" hidden="1">integer</definedName>
    <definedName name="solver_rhs6" localSheetId="2" hidden="1">binary</definedName>
    <definedName name="solver_rhs7" localSheetId="1" hidden="1">binary</definedName>
    <definedName name="solver_rhs7" localSheetId="2" hidden="1">binary</definedName>
    <definedName name="solver_rhs8" localSheetId="1" hidden="1">integer</definedName>
    <definedName name="solver_rhs8" localSheetId="2" hidden="1">binary</definedName>
    <definedName name="solver_rhs9" localSheetId="1" hidden="1">binary</definedName>
    <definedName name="solver_rhs9" localSheetId="2" hidden="1">binary</definedName>
    <definedName name="solver_rlx" localSheetId="1" hidden="1">2</definedName>
    <definedName name="solver_rlx" localSheetId="2" hidden="1">2</definedName>
    <definedName name="solver_rsd" localSheetId="1" hidden="1">0</definedName>
    <definedName name="solver_rsd" localSheetId="2" hidden="1">0</definedName>
    <definedName name="solver_scl" localSheetId="1" hidden="1">2</definedName>
    <definedName name="solver_scl" localSheetId="2" hidden="1">1</definedName>
    <definedName name="solver_sho" localSheetId="1" hidden="1">2</definedName>
    <definedName name="solver_sho" localSheetId="2" hidden="1">2</definedName>
    <definedName name="solver_ssz" localSheetId="1" hidden="1">100</definedName>
    <definedName name="solver_ssz" localSheetId="2" hidden="1">100</definedName>
    <definedName name="solver_tim" localSheetId="1" hidden="1">100</definedName>
    <definedName name="solver_tim" localSheetId="2" hidden="1">2147483647</definedName>
    <definedName name="solver_tol" localSheetId="1" hidden="1">0.05</definedName>
    <definedName name="solver_tol" localSheetId="2" hidden="1">0.01</definedName>
    <definedName name="solver_typ" localSheetId="1" hidden="1">2</definedName>
    <definedName name="solver_typ" localSheetId="2" hidden="1">2</definedName>
    <definedName name="solver_val" localSheetId="1" hidden="1">0</definedName>
    <definedName name="solver_val" localSheetId="2" hidden="1">0</definedName>
    <definedName name="solver_ver" localSheetId="1" hidden="1">3</definedName>
    <definedName name="solver_ver" localSheetId="2" hidden="1">3</definedName>
    <definedName name="sprintdata" localSheetId="2">Original!$W$116:$AC$116</definedName>
    <definedName name="sprintdata">'Copy of Original'!$X$116:$AD$116</definedName>
    <definedName name="sprinttext" localSheetId="2">Original!$O$88:$Q$88</definedName>
    <definedName name="sprinttext">'Copy of Original'!$P$88:$R$88</definedName>
    <definedName name="sprintvoice" localSheetId="2">Original!$O$59:$Q$59</definedName>
    <definedName name="sprintvoice">'Copy of Original'!$P$59:$R$59</definedName>
    <definedName name="stext">'Copy of Original'!$P$147:$R$147</definedName>
    <definedName name="svoice">'Copy of Original'!$P$143:$R$143</definedName>
    <definedName name="tdata">'Copy of Original'!$AE$151:$AK$151</definedName>
    <definedName name="tmobiledata" localSheetId="2">Original!$AD$116:$AJ$116</definedName>
    <definedName name="tmobiledata">'Copy of Original'!$AE$116:$AK$116</definedName>
    <definedName name="tmobiletext" localSheetId="2">Original!$R$88:$T$88</definedName>
    <definedName name="tmobiletext">'Copy of Original'!$S$88:$U$88</definedName>
    <definedName name="tmobilevoice" localSheetId="2">Original!$R$59:$S$59</definedName>
    <definedName name="tmobilevoice">'Copy of Original'!$S$59:$T$59</definedName>
    <definedName name="ttext">'Copy of Original'!$S$147:$U$147</definedName>
    <definedName name="tvoice">'Copy of Original'!$S$143:$T$143</definedName>
    <definedName name="vdata">'Copy of Original'!$J$151:$P$151</definedName>
    <definedName name="vtext">'Copy of Original'!$J$147:$L$147</definedName>
    <definedName name="vvoice">'Copy of Original'!$J$143:$L$143</definedName>
  </definedNames>
  <calcPr calcId="145621"/>
</workbook>
</file>

<file path=xl/calcChain.xml><?xml version="1.0" encoding="utf-8"?>
<calcChain xmlns="http://schemas.openxmlformats.org/spreadsheetml/2006/main">
  <c r="AE93" i="2" l="1"/>
  <c r="AE94" i="2"/>
  <c r="AE95" i="2"/>
  <c r="AE96" i="2"/>
  <c r="AE97" i="2"/>
  <c r="AE98" i="2"/>
  <c r="AE99" i="2"/>
  <c r="AE100" i="2"/>
  <c r="AE101" i="2"/>
  <c r="AE102" i="2"/>
  <c r="AE103" i="2"/>
  <c r="AE104" i="2"/>
  <c r="AE105" i="2"/>
  <c r="AE106" i="2"/>
  <c r="AE107" i="2"/>
  <c r="AE108" i="2"/>
  <c r="AE109" i="2"/>
  <c r="AE110" i="2"/>
  <c r="AE111" i="2"/>
  <c r="AE112" i="2"/>
  <c r="AE113" i="2"/>
  <c r="AE114" i="2"/>
  <c r="AE115" i="2"/>
  <c r="AE92" i="2"/>
  <c r="X94" i="2"/>
  <c r="X102" i="2"/>
  <c r="X110" i="2"/>
  <c r="Q93" i="2"/>
  <c r="Q94" i="2"/>
  <c r="Q95" i="2"/>
  <c r="Q96" i="2"/>
  <c r="Q97" i="2"/>
  <c r="Q98" i="2"/>
  <c r="Q99" i="2"/>
  <c r="Q100" i="2"/>
  <c r="Q101" i="2"/>
  <c r="Q102" i="2"/>
  <c r="Q103" i="2"/>
  <c r="Q104" i="2"/>
  <c r="Q105" i="2"/>
  <c r="Q106" i="2"/>
  <c r="Q107" i="2"/>
  <c r="Q108" i="2"/>
  <c r="Q109" i="2"/>
  <c r="Q110" i="2"/>
  <c r="Q111" i="2"/>
  <c r="Q112" i="2"/>
  <c r="Q113" i="2"/>
  <c r="Q114" i="2"/>
  <c r="Q115" i="2"/>
  <c r="Q92" i="2"/>
  <c r="J93" i="2"/>
  <c r="J94" i="2"/>
  <c r="J95" i="2"/>
  <c r="J96" i="2"/>
  <c r="J97" i="2"/>
  <c r="J98" i="2"/>
  <c r="J99" i="2"/>
  <c r="J100" i="2"/>
  <c r="J101" i="2"/>
  <c r="J102" i="2"/>
  <c r="J103" i="2"/>
  <c r="J104" i="2"/>
  <c r="J105" i="2"/>
  <c r="J106" i="2"/>
  <c r="J107" i="2"/>
  <c r="J108" i="2"/>
  <c r="J109" i="2"/>
  <c r="J110" i="2"/>
  <c r="J111" i="2"/>
  <c r="J112" i="2"/>
  <c r="J113" i="2"/>
  <c r="J114" i="2"/>
  <c r="J115" i="2"/>
  <c r="J92" i="2"/>
  <c r="H137" i="2"/>
  <c r="H136" i="2"/>
  <c r="H135" i="2"/>
  <c r="H132" i="2"/>
  <c r="H131" i="2"/>
  <c r="H130" i="2"/>
  <c r="H127" i="2"/>
  <c r="H126" i="2"/>
  <c r="H125" i="2"/>
  <c r="H122" i="2"/>
  <c r="H121" i="2"/>
  <c r="H120" i="2"/>
  <c r="H142" i="2"/>
  <c r="H141" i="2"/>
  <c r="H140" i="2"/>
  <c r="J139" i="2"/>
  <c r="H139" i="2"/>
  <c r="Q137" i="2"/>
  <c r="Q136" i="2"/>
  <c r="Q135" i="2"/>
  <c r="Q132" i="2"/>
  <c r="Q131" i="2"/>
  <c r="Q130" i="2"/>
  <c r="Q127" i="2"/>
  <c r="Q126" i="2"/>
  <c r="Q125" i="2"/>
  <c r="Q122" i="2"/>
  <c r="Q121" i="2"/>
  <c r="Q120" i="2"/>
  <c r="AK115" i="2"/>
  <c r="AJ115" i="2"/>
  <c r="AI115" i="2"/>
  <c r="AH115" i="2"/>
  <c r="AG115" i="2"/>
  <c r="AF115" i="2"/>
  <c r="W115" i="2"/>
  <c r="V115" i="2"/>
  <c r="U115" i="2"/>
  <c r="T115" i="2"/>
  <c r="S115" i="2"/>
  <c r="R115" i="2"/>
  <c r="P115" i="2"/>
  <c r="O115" i="2"/>
  <c r="N115" i="2"/>
  <c r="M115" i="2"/>
  <c r="L115" i="2"/>
  <c r="K115" i="2"/>
  <c r="AK114" i="2"/>
  <c r="AJ114" i="2"/>
  <c r="AI114" i="2"/>
  <c r="AH114" i="2"/>
  <c r="AG114" i="2"/>
  <c r="AF114" i="2"/>
  <c r="W114" i="2"/>
  <c r="V114" i="2"/>
  <c r="U114" i="2"/>
  <c r="T114" i="2"/>
  <c r="S114" i="2"/>
  <c r="R114" i="2"/>
  <c r="P114" i="2"/>
  <c r="O114" i="2"/>
  <c r="N114" i="2"/>
  <c r="M114" i="2"/>
  <c r="L114" i="2"/>
  <c r="K114" i="2"/>
  <c r="AK113" i="2"/>
  <c r="AJ113" i="2"/>
  <c r="AI113" i="2"/>
  <c r="AH113" i="2"/>
  <c r="AG113" i="2"/>
  <c r="AF113" i="2"/>
  <c r="W113" i="2"/>
  <c r="V113" i="2"/>
  <c r="U113" i="2"/>
  <c r="T113" i="2"/>
  <c r="S113" i="2"/>
  <c r="R113" i="2"/>
  <c r="P113" i="2"/>
  <c r="O113" i="2"/>
  <c r="N113" i="2"/>
  <c r="M113" i="2"/>
  <c r="L113" i="2"/>
  <c r="K113" i="2"/>
  <c r="AK112" i="2"/>
  <c r="AJ112" i="2"/>
  <c r="AI112" i="2"/>
  <c r="AH112" i="2"/>
  <c r="AG112" i="2"/>
  <c r="AF112" i="2"/>
  <c r="W112" i="2"/>
  <c r="V112" i="2"/>
  <c r="U112" i="2"/>
  <c r="T112" i="2"/>
  <c r="S112" i="2"/>
  <c r="R112" i="2"/>
  <c r="P112" i="2"/>
  <c r="O112" i="2"/>
  <c r="N112" i="2"/>
  <c r="M112" i="2"/>
  <c r="L112" i="2"/>
  <c r="K112" i="2"/>
  <c r="AK111" i="2"/>
  <c r="AJ111" i="2"/>
  <c r="AI111" i="2"/>
  <c r="AH111" i="2"/>
  <c r="AG111" i="2"/>
  <c r="AF111" i="2"/>
  <c r="W111" i="2"/>
  <c r="V111" i="2"/>
  <c r="U111" i="2"/>
  <c r="T111" i="2"/>
  <c r="S111" i="2"/>
  <c r="R111" i="2"/>
  <c r="P111" i="2"/>
  <c r="O111" i="2"/>
  <c r="N111" i="2"/>
  <c r="M111" i="2"/>
  <c r="L111" i="2"/>
  <c r="K111" i="2"/>
  <c r="AK110" i="2"/>
  <c r="AJ110" i="2"/>
  <c r="AI110" i="2"/>
  <c r="AH110" i="2"/>
  <c r="AG110" i="2"/>
  <c r="AF110" i="2"/>
  <c r="W110" i="2"/>
  <c r="V110" i="2"/>
  <c r="U110" i="2"/>
  <c r="T110" i="2"/>
  <c r="S110" i="2"/>
  <c r="R110" i="2"/>
  <c r="P110" i="2"/>
  <c r="O110" i="2"/>
  <c r="N110" i="2"/>
  <c r="M110" i="2"/>
  <c r="L110" i="2"/>
  <c r="K110" i="2"/>
  <c r="AK109" i="2"/>
  <c r="AJ109" i="2"/>
  <c r="AI109" i="2"/>
  <c r="AH109" i="2"/>
  <c r="AG109" i="2"/>
  <c r="AF109" i="2"/>
  <c r="W109" i="2"/>
  <c r="V109" i="2"/>
  <c r="U109" i="2"/>
  <c r="T109" i="2"/>
  <c r="S109" i="2"/>
  <c r="R109" i="2"/>
  <c r="P109" i="2"/>
  <c r="O109" i="2"/>
  <c r="N109" i="2"/>
  <c r="M109" i="2"/>
  <c r="L109" i="2"/>
  <c r="K109" i="2"/>
  <c r="AK108" i="2"/>
  <c r="AJ108" i="2"/>
  <c r="AI108" i="2"/>
  <c r="AH108" i="2"/>
  <c r="AG108" i="2"/>
  <c r="AF108" i="2"/>
  <c r="W108" i="2"/>
  <c r="V108" i="2"/>
  <c r="U108" i="2"/>
  <c r="T108" i="2"/>
  <c r="S108" i="2"/>
  <c r="R108" i="2"/>
  <c r="P108" i="2"/>
  <c r="O108" i="2"/>
  <c r="N108" i="2"/>
  <c r="M108" i="2"/>
  <c r="L108" i="2"/>
  <c r="K108" i="2"/>
  <c r="AK107" i="2"/>
  <c r="AJ107" i="2"/>
  <c r="AI107" i="2"/>
  <c r="AH107" i="2"/>
  <c r="AG107" i="2"/>
  <c r="AF107" i="2"/>
  <c r="W107" i="2"/>
  <c r="V107" i="2"/>
  <c r="U107" i="2"/>
  <c r="T107" i="2"/>
  <c r="S107" i="2"/>
  <c r="R107" i="2"/>
  <c r="P107" i="2"/>
  <c r="O107" i="2"/>
  <c r="N107" i="2"/>
  <c r="M107" i="2"/>
  <c r="L107" i="2"/>
  <c r="K107" i="2"/>
  <c r="AK106" i="2"/>
  <c r="AJ106" i="2"/>
  <c r="AI106" i="2"/>
  <c r="AH106" i="2"/>
  <c r="AG106" i="2"/>
  <c r="AF106" i="2"/>
  <c r="W106" i="2"/>
  <c r="V106" i="2"/>
  <c r="U106" i="2"/>
  <c r="T106" i="2"/>
  <c r="S106" i="2"/>
  <c r="R106" i="2"/>
  <c r="P106" i="2"/>
  <c r="O106" i="2"/>
  <c r="N106" i="2"/>
  <c r="M106" i="2"/>
  <c r="L106" i="2"/>
  <c r="K106" i="2"/>
  <c r="AK105" i="2"/>
  <c r="AJ105" i="2"/>
  <c r="AI105" i="2"/>
  <c r="AH105" i="2"/>
  <c r="AG105" i="2"/>
  <c r="AF105" i="2"/>
  <c r="W105" i="2"/>
  <c r="V105" i="2"/>
  <c r="U105" i="2"/>
  <c r="T105" i="2"/>
  <c r="S105" i="2"/>
  <c r="R105" i="2"/>
  <c r="P105" i="2"/>
  <c r="O105" i="2"/>
  <c r="N105" i="2"/>
  <c r="M105" i="2"/>
  <c r="L105" i="2"/>
  <c r="K105" i="2"/>
  <c r="AK104" i="2"/>
  <c r="AJ104" i="2"/>
  <c r="AI104" i="2"/>
  <c r="AH104" i="2"/>
  <c r="AG104" i="2"/>
  <c r="AF104" i="2"/>
  <c r="W104" i="2"/>
  <c r="V104" i="2"/>
  <c r="U104" i="2"/>
  <c r="T104" i="2"/>
  <c r="S104" i="2"/>
  <c r="R104" i="2"/>
  <c r="P104" i="2"/>
  <c r="O104" i="2"/>
  <c r="N104" i="2"/>
  <c r="M104" i="2"/>
  <c r="L104" i="2"/>
  <c r="K104" i="2"/>
  <c r="AK103" i="2"/>
  <c r="AJ103" i="2"/>
  <c r="AI103" i="2"/>
  <c r="AH103" i="2"/>
  <c r="AG103" i="2"/>
  <c r="AF103" i="2"/>
  <c r="W103" i="2"/>
  <c r="V103" i="2"/>
  <c r="U103" i="2"/>
  <c r="T103" i="2"/>
  <c r="S103" i="2"/>
  <c r="R103" i="2"/>
  <c r="P103" i="2"/>
  <c r="O103" i="2"/>
  <c r="N103" i="2"/>
  <c r="M103" i="2"/>
  <c r="L103" i="2"/>
  <c r="K103" i="2"/>
  <c r="AK102" i="2"/>
  <c r="AJ102" i="2"/>
  <c r="AI102" i="2"/>
  <c r="AH102" i="2"/>
  <c r="AG102" i="2"/>
  <c r="AF102" i="2"/>
  <c r="W102" i="2"/>
  <c r="V102" i="2"/>
  <c r="U102" i="2"/>
  <c r="T102" i="2"/>
  <c r="S102" i="2"/>
  <c r="R102" i="2"/>
  <c r="P102" i="2"/>
  <c r="O102" i="2"/>
  <c r="N102" i="2"/>
  <c r="M102" i="2"/>
  <c r="L102" i="2"/>
  <c r="K102" i="2"/>
  <c r="AK101" i="2"/>
  <c r="AJ101" i="2"/>
  <c r="AI101" i="2"/>
  <c r="AH101" i="2"/>
  <c r="AG101" i="2"/>
  <c r="AF101" i="2"/>
  <c r="W101" i="2"/>
  <c r="V101" i="2"/>
  <c r="U101" i="2"/>
  <c r="T101" i="2"/>
  <c r="S101" i="2"/>
  <c r="R101" i="2"/>
  <c r="P101" i="2"/>
  <c r="O101" i="2"/>
  <c r="N101" i="2"/>
  <c r="M101" i="2"/>
  <c r="L101" i="2"/>
  <c r="K101" i="2"/>
  <c r="AK100" i="2"/>
  <c r="AJ100" i="2"/>
  <c r="AI100" i="2"/>
  <c r="AH100" i="2"/>
  <c r="AG100" i="2"/>
  <c r="AF100" i="2"/>
  <c r="W100" i="2"/>
  <c r="V100" i="2"/>
  <c r="U100" i="2"/>
  <c r="T100" i="2"/>
  <c r="S100" i="2"/>
  <c r="R100" i="2"/>
  <c r="P100" i="2"/>
  <c r="O100" i="2"/>
  <c r="N100" i="2"/>
  <c r="M100" i="2"/>
  <c r="L100" i="2"/>
  <c r="K100" i="2"/>
  <c r="AK99" i="2"/>
  <c r="AJ99" i="2"/>
  <c r="AI99" i="2"/>
  <c r="AH99" i="2"/>
  <c r="AG99" i="2"/>
  <c r="AF99" i="2"/>
  <c r="W99" i="2"/>
  <c r="V99" i="2"/>
  <c r="U99" i="2"/>
  <c r="T99" i="2"/>
  <c r="S99" i="2"/>
  <c r="R99" i="2"/>
  <c r="P99" i="2"/>
  <c r="O99" i="2"/>
  <c r="N99" i="2"/>
  <c r="M99" i="2"/>
  <c r="L99" i="2"/>
  <c r="K99" i="2"/>
  <c r="AK98" i="2"/>
  <c r="AJ98" i="2"/>
  <c r="AI98" i="2"/>
  <c r="AH98" i="2"/>
  <c r="AG98" i="2"/>
  <c r="AF98" i="2"/>
  <c r="W98" i="2"/>
  <c r="V98" i="2"/>
  <c r="U98" i="2"/>
  <c r="T98" i="2"/>
  <c r="S98" i="2"/>
  <c r="R98" i="2"/>
  <c r="P98" i="2"/>
  <c r="O98" i="2"/>
  <c r="N98" i="2"/>
  <c r="M98" i="2"/>
  <c r="L98" i="2"/>
  <c r="K98" i="2"/>
  <c r="AK97" i="2"/>
  <c r="AJ97" i="2"/>
  <c r="AI97" i="2"/>
  <c r="AH97" i="2"/>
  <c r="AG97" i="2"/>
  <c r="AF97" i="2"/>
  <c r="W97" i="2"/>
  <c r="V97" i="2"/>
  <c r="U97" i="2"/>
  <c r="T97" i="2"/>
  <c r="S97" i="2"/>
  <c r="R97" i="2"/>
  <c r="P97" i="2"/>
  <c r="O97" i="2"/>
  <c r="N97" i="2"/>
  <c r="M97" i="2"/>
  <c r="L97" i="2"/>
  <c r="K97" i="2"/>
  <c r="AK96" i="2"/>
  <c r="AJ96" i="2"/>
  <c r="AI96" i="2"/>
  <c r="AH96" i="2"/>
  <c r="AG96" i="2"/>
  <c r="AF96" i="2"/>
  <c r="W96" i="2"/>
  <c r="V96" i="2"/>
  <c r="U96" i="2"/>
  <c r="T96" i="2"/>
  <c r="S96" i="2"/>
  <c r="R96" i="2"/>
  <c r="P96" i="2"/>
  <c r="O96" i="2"/>
  <c r="N96" i="2"/>
  <c r="M96" i="2"/>
  <c r="L96" i="2"/>
  <c r="K96" i="2"/>
  <c r="AK95" i="2"/>
  <c r="AJ95" i="2"/>
  <c r="AI95" i="2"/>
  <c r="AH95" i="2"/>
  <c r="AG95" i="2"/>
  <c r="AF95" i="2"/>
  <c r="W95" i="2"/>
  <c r="V95" i="2"/>
  <c r="U95" i="2"/>
  <c r="T95" i="2"/>
  <c r="S95" i="2"/>
  <c r="R95" i="2"/>
  <c r="P95" i="2"/>
  <c r="O95" i="2"/>
  <c r="N95" i="2"/>
  <c r="M95" i="2"/>
  <c r="L95" i="2"/>
  <c r="K95" i="2"/>
  <c r="AK94" i="2"/>
  <c r="AJ94" i="2"/>
  <c r="AI94" i="2"/>
  <c r="AH94" i="2"/>
  <c r="AG94" i="2"/>
  <c r="AF94" i="2"/>
  <c r="W94" i="2"/>
  <c r="V94" i="2"/>
  <c r="U94" i="2"/>
  <c r="T94" i="2"/>
  <c r="S94" i="2"/>
  <c r="R94" i="2"/>
  <c r="P94" i="2"/>
  <c r="O94" i="2"/>
  <c r="N94" i="2"/>
  <c r="M94" i="2"/>
  <c r="L94" i="2"/>
  <c r="K94" i="2"/>
  <c r="AK93" i="2"/>
  <c r="AJ93" i="2"/>
  <c r="AI93" i="2"/>
  <c r="AH93" i="2"/>
  <c r="AG93" i="2"/>
  <c r="AF93" i="2"/>
  <c r="W93" i="2"/>
  <c r="V93" i="2"/>
  <c r="U93" i="2"/>
  <c r="T93" i="2"/>
  <c r="S93" i="2"/>
  <c r="R93" i="2"/>
  <c r="P93" i="2"/>
  <c r="O93" i="2"/>
  <c r="N93" i="2"/>
  <c r="M93" i="2"/>
  <c r="L93" i="2"/>
  <c r="K93" i="2"/>
  <c r="AK92" i="2"/>
  <c r="AJ92" i="2"/>
  <c r="AI92" i="2"/>
  <c r="AH92" i="2"/>
  <c r="AG92" i="2"/>
  <c r="AF92" i="2"/>
  <c r="W92" i="2"/>
  <c r="V92" i="2"/>
  <c r="U92" i="2"/>
  <c r="T92" i="2"/>
  <c r="S92" i="2"/>
  <c r="R92" i="2"/>
  <c r="P92" i="2"/>
  <c r="O92" i="2"/>
  <c r="N92" i="2"/>
  <c r="M92" i="2"/>
  <c r="L92" i="2"/>
  <c r="K92" i="2"/>
  <c r="G30" i="2"/>
  <c r="F30" i="2"/>
  <c r="C30" i="2"/>
  <c r="U87" i="2"/>
  <c r="T87" i="2"/>
  <c r="S87" i="2"/>
  <c r="R87" i="2"/>
  <c r="Q87" i="2"/>
  <c r="P87" i="2"/>
  <c r="O87" i="2"/>
  <c r="N87" i="2"/>
  <c r="M87" i="2"/>
  <c r="L87" i="2"/>
  <c r="K87" i="2"/>
  <c r="J87" i="2"/>
  <c r="G29" i="2"/>
  <c r="F29" i="2"/>
  <c r="C29" i="2"/>
  <c r="U86" i="2"/>
  <c r="T86" i="2"/>
  <c r="S86" i="2"/>
  <c r="R86" i="2"/>
  <c r="Q86" i="2"/>
  <c r="P86" i="2"/>
  <c r="O86" i="2"/>
  <c r="N86" i="2"/>
  <c r="M86" i="2"/>
  <c r="L86" i="2"/>
  <c r="K86" i="2"/>
  <c r="J86" i="2"/>
  <c r="C28" i="2"/>
  <c r="U85" i="2"/>
  <c r="T85" i="2"/>
  <c r="S85" i="2"/>
  <c r="R85" i="2"/>
  <c r="Q85" i="2"/>
  <c r="P85" i="2"/>
  <c r="O85" i="2"/>
  <c r="N85" i="2"/>
  <c r="M85" i="2"/>
  <c r="L85" i="2"/>
  <c r="K85" i="2"/>
  <c r="J85" i="2"/>
  <c r="U84" i="2"/>
  <c r="T84" i="2"/>
  <c r="S84" i="2"/>
  <c r="R84" i="2"/>
  <c r="Q84" i="2"/>
  <c r="P84" i="2"/>
  <c r="O84" i="2"/>
  <c r="N84" i="2"/>
  <c r="M84" i="2"/>
  <c r="L84" i="2"/>
  <c r="K84" i="2"/>
  <c r="J84" i="2"/>
  <c r="U83" i="2"/>
  <c r="T83" i="2"/>
  <c r="S83" i="2"/>
  <c r="R83" i="2"/>
  <c r="Q83" i="2"/>
  <c r="P83" i="2"/>
  <c r="O83" i="2"/>
  <c r="N83" i="2"/>
  <c r="M83" i="2"/>
  <c r="L83" i="2"/>
  <c r="K83" i="2"/>
  <c r="J83" i="2"/>
  <c r="U82" i="2"/>
  <c r="T82" i="2"/>
  <c r="S82" i="2"/>
  <c r="R82" i="2"/>
  <c r="Q82" i="2"/>
  <c r="P82" i="2"/>
  <c r="O82" i="2"/>
  <c r="N82" i="2"/>
  <c r="M82" i="2"/>
  <c r="L82" i="2"/>
  <c r="K82" i="2"/>
  <c r="J82" i="2"/>
  <c r="U81" i="2"/>
  <c r="T81" i="2"/>
  <c r="S81" i="2"/>
  <c r="R81" i="2"/>
  <c r="Q81" i="2"/>
  <c r="P81" i="2"/>
  <c r="O81" i="2"/>
  <c r="N81" i="2"/>
  <c r="M81" i="2"/>
  <c r="L81" i="2"/>
  <c r="K81" i="2"/>
  <c r="J81" i="2"/>
  <c r="U80" i="2"/>
  <c r="T80" i="2"/>
  <c r="S80" i="2"/>
  <c r="R80" i="2"/>
  <c r="Q80" i="2"/>
  <c r="P80" i="2"/>
  <c r="O80" i="2"/>
  <c r="N80" i="2"/>
  <c r="M80" i="2"/>
  <c r="L80" i="2"/>
  <c r="K80" i="2"/>
  <c r="J80" i="2"/>
  <c r="U79" i="2"/>
  <c r="T79" i="2"/>
  <c r="S79" i="2"/>
  <c r="R79" i="2"/>
  <c r="Q79" i="2"/>
  <c r="P79" i="2"/>
  <c r="O79" i="2"/>
  <c r="N79" i="2"/>
  <c r="M79" i="2"/>
  <c r="L79" i="2"/>
  <c r="K79" i="2"/>
  <c r="J79" i="2"/>
  <c r="U78" i="2"/>
  <c r="T78" i="2"/>
  <c r="S78" i="2"/>
  <c r="R78" i="2"/>
  <c r="Q78" i="2"/>
  <c r="P78" i="2"/>
  <c r="O78" i="2"/>
  <c r="N78" i="2"/>
  <c r="M78" i="2"/>
  <c r="L78" i="2"/>
  <c r="K78" i="2"/>
  <c r="J78" i="2"/>
  <c r="U77" i="2"/>
  <c r="T77" i="2"/>
  <c r="S77" i="2"/>
  <c r="R77" i="2"/>
  <c r="Q77" i="2"/>
  <c r="P77" i="2"/>
  <c r="O77" i="2"/>
  <c r="N77" i="2"/>
  <c r="M77" i="2"/>
  <c r="L77" i="2"/>
  <c r="K77" i="2"/>
  <c r="J77" i="2"/>
  <c r="U76" i="2"/>
  <c r="T76" i="2"/>
  <c r="S76" i="2"/>
  <c r="R76" i="2"/>
  <c r="Q76" i="2"/>
  <c r="P76" i="2"/>
  <c r="O76" i="2"/>
  <c r="N76" i="2"/>
  <c r="M76" i="2"/>
  <c r="L76" i="2"/>
  <c r="K76" i="2"/>
  <c r="J76" i="2"/>
  <c r="U75" i="2"/>
  <c r="T75" i="2"/>
  <c r="S75" i="2"/>
  <c r="R75" i="2"/>
  <c r="Q75" i="2"/>
  <c r="P75" i="2"/>
  <c r="O75" i="2"/>
  <c r="N75" i="2"/>
  <c r="M75" i="2"/>
  <c r="L75" i="2"/>
  <c r="K75" i="2"/>
  <c r="J75" i="2"/>
  <c r="U74" i="2"/>
  <c r="T74" i="2"/>
  <c r="S74" i="2"/>
  <c r="R74" i="2"/>
  <c r="Q74" i="2"/>
  <c r="P74" i="2"/>
  <c r="O74" i="2"/>
  <c r="N74" i="2"/>
  <c r="M74" i="2"/>
  <c r="L74" i="2"/>
  <c r="K74" i="2"/>
  <c r="J74" i="2"/>
  <c r="U73" i="2"/>
  <c r="T73" i="2"/>
  <c r="S73" i="2"/>
  <c r="R73" i="2"/>
  <c r="Q73" i="2"/>
  <c r="P73" i="2"/>
  <c r="O73" i="2"/>
  <c r="N73" i="2"/>
  <c r="M73" i="2"/>
  <c r="L73" i="2"/>
  <c r="K73" i="2"/>
  <c r="J73" i="2"/>
  <c r="U72" i="2"/>
  <c r="T72" i="2"/>
  <c r="S72" i="2"/>
  <c r="R72" i="2"/>
  <c r="Q72" i="2"/>
  <c r="P72" i="2"/>
  <c r="O72" i="2"/>
  <c r="N72" i="2"/>
  <c r="M72" i="2"/>
  <c r="L72" i="2"/>
  <c r="K72" i="2"/>
  <c r="J72" i="2"/>
  <c r="U71" i="2"/>
  <c r="T71" i="2"/>
  <c r="S71" i="2"/>
  <c r="R71" i="2"/>
  <c r="Q71" i="2"/>
  <c r="P71" i="2"/>
  <c r="O71" i="2"/>
  <c r="N71" i="2"/>
  <c r="M71" i="2"/>
  <c r="L71" i="2"/>
  <c r="K71" i="2"/>
  <c r="J71" i="2"/>
  <c r="U70" i="2"/>
  <c r="T70" i="2"/>
  <c r="S70" i="2"/>
  <c r="R70" i="2"/>
  <c r="Q70" i="2"/>
  <c r="P70" i="2"/>
  <c r="O70" i="2"/>
  <c r="N70" i="2"/>
  <c r="M70" i="2"/>
  <c r="L70" i="2"/>
  <c r="K70" i="2"/>
  <c r="J70" i="2"/>
  <c r="U69" i="2"/>
  <c r="T69" i="2"/>
  <c r="S69" i="2"/>
  <c r="R69" i="2"/>
  <c r="Q69" i="2"/>
  <c r="P69" i="2"/>
  <c r="O69" i="2"/>
  <c r="N69" i="2"/>
  <c r="M69" i="2"/>
  <c r="L69" i="2"/>
  <c r="K69" i="2"/>
  <c r="J69" i="2"/>
  <c r="U68" i="2"/>
  <c r="T68" i="2"/>
  <c r="S68" i="2"/>
  <c r="R68" i="2"/>
  <c r="Q68" i="2"/>
  <c r="P68" i="2"/>
  <c r="O68" i="2"/>
  <c r="N68" i="2"/>
  <c r="M68" i="2"/>
  <c r="L68" i="2"/>
  <c r="K68" i="2"/>
  <c r="J68" i="2"/>
  <c r="U67" i="2"/>
  <c r="T67" i="2"/>
  <c r="S67" i="2"/>
  <c r="R67" i="2"/>
  <c r="Q67" i="2"/>
  <c r="P67" i="2"/>
  <c r="O67" i="2"/>
  <c r="N67" i="2"/>
  <c r="M67" i="2"/>
  <c r="L67" i="2"/>
  <c r="K67" i="2"/>
  <c r="J67" i="2"/>
  <c r="U66" i="2"/>
  <c r="T66" i="2"/>
  <c r="S66" i="2"/>
  <c r="R66" i="2"/>
  <c r="Q66" i="2"/>
  <c r="P66" i="2"/>
  <c r="O66" i="2"/>
  <c r="N66" i="2"/>
  <c r="M66" i="2"/>
  <c r="L66" i="2"/>
  <c r="K66" i="2"/>
  <c r="J66" i="2"/>
  <c r="U65" i="2"/>
  <c r="T65" i="2"/>
  <c r="S65" i="2"/>
  <c r="R65" i="2"/>
  <c r="Q65" i="2"/>
  <c r="P65" i="2"/>
  <c r="O65" i="2"/>
  <c r="N65" i="2"/>
  <c r="M65" i="2"/>
  <c r="L65" i="2"/>
  <c r="K65" i="2"/>
  <c r="J65" i="2"/>
  <c r="U64" i="2"/>
  <c r="T64" i="2"/>
  <c r="S64" i="2"/>
  <c r="R64" i="2"/>
  <c r="Q64" i="2"/>
  <c r="P64" i="2"/>
  <c r="O64" i="2"/>
  <c r="N64" i="2"/>
  <c r="M64" i="2"/>
  <c r="L64" i="2"/>
  <c r="K64" i="2"/>
  <c r="J64" i="2"/>
  <c r="B5" i="2"/>
  <c r="B6" i="2" s="1"/>
  <c r="B7" i="2" s="1"/>
  <c r="B8" i="2" s="1"/>
  <c r="B9" i="2" s="1"/>
  <c r="B10" i="2" s="1"/>
  <c r="B11" i="2" s="1"/>
  <c r="B12" i="2" s="1"/>
  <c r="B13" i="2" s="1"/>
  <c r="B14" i="2" s="1"/>
  <c r="B15" i="2" s="1"/>
  <c r="B16" i="2" s="1"/>
  <c r="B17" i="2" s="1"/>
  <c r="B18" i="2" s="1"/>
  <c r="B19" i="2" s="1"/>
  <c r="B20" i="2" s="1"/>
  <c r="B21" i="2" s="1"/>
  <c r="B22" i="2" s="1"/>
  <c r="B23" i="2" s="1"/>
  <c r="B24" i="2" s="1"/>
  <c r="B25" i="2" s="1"/>
  <c r="B26" i="2" s="1"/>
  <c r="B27" i="2" s="1"/>
  <c r="T58" i="2"/>
  <c r="S58" i="2"/>
  <c r="R58" i="2"/>
  <c r="Q58" i="2"/>
  <c r="P58" i="2"/>
  <c r="O58" i="2"/>
  <c r="N58" i="2"/>
  <c r="M58" i="2"/>
  <c r="L58" i="2"/>
  <c r="K58" i="2"/>
  <c r="J58" i="2"/>
  <c r="T57" i="2"/>
  <c r="S57" i="2"/>
  <c r="R57" i="2"/>
  <c r="Q57" i="2"/>
  <c r="P57" i="2"/>
  <c r="O57" i="2"/>
  <c r="N57" i="2"/>
  <c r="M57" i="2"/>
  <c r="L57" i="2"/>
  <c r="K57" i="2"/>
  <c r="J57" i="2"/>
  <c r="T56" i="2"/>
  <c r="S56" i="2"/>
  <c r="R56" i="2"/>
  <c r="Q56" i="2"/>
  <c r="P56" i="2"/>
  <c r="O56" i="2"/>
  <c r="N56" i="2"/>
  <c r="M56" i="2"/>
  <c r="L56" i="2"/>
  <c r="K56" i="2"/>
  <c r="J56" i="2"/>
  <c r="T55" i="2"/>
  <c r="S55" i="2"/>
  <c r="R55" i="2"/>
  <c r="Q55" i="2"/>
  <c r="P55" i="2"/>
  <c r="O55" i="2"/>
  <c r="N55" i="2"/>
  <c r="M55" i="2"/>
  <c r="L55" i="2"/>
  <c r="K55" i="2"/>
  <c r="J55" i="2"/>
  <c r="T54" i="2"/>
  <c r="S54" i="2"/>
  <c r="R54" i="2"/>
  <c r="Q54" i="2"/>
  <c r="P54" i="2"/>
  <c r="O54" i="2"/>
  <c r="N54" i="2"/>
  <c r="M54" i="2"/>
  <c r="L54" i="2"/>
  <c r="K54" i="2"/>
  <c r="J54" i="2"/>
  <c r="T53" i="2"/>
  <c r="S53" i="2"/>
  <c r="R53" i="2"/>
  <c r="Q53" i="2"/>
  <c r="P53" i="2"/>
  <c r="O53" i="2"/>
  <c r="N53" i="2"/>
  <c r="M53" i="2"/>
  <c r="L53" i="2"/>
  <c r="K53" i="2"/>
  <c r="J53" i="2"/>
  <c r="T52" i="2"/>
  <c r="S52" i="2"/>
  <c r="R52" i="2"/>
  <c r="Q52" i="2"/>
  <c r="P52" i="2"/>
  <c r="O52" i="2"/>
  <c r="N52" i="2"/>
  <c r="M52" i="2"/>
  <c r="L52" i="2"/>
  <c r="K52" i="2"/>
  <c r="J52" i="2"/>
  <c r="T51" i="2"/>
  <c r="S51" i="2"/>
  <c r="R51" i="2"/>
  <c r="Q51" i="2"/>
  <c r="P51" i="2"/>
  <c r="O51" i="2"/>
  <c r="N51" i="2"/>
  <c r="M51" i="2"/>
  <c r="L51" i="2"/>
  <c r="K51" i="2"/>
  <c r="J51" i="2"/>
  <c r="T50" i="2"/>
  <c r="S50" i="2"/>
  <c r="R50" i="2"/>
  <c r="Q50" i="2"/>
  <c r="P50" i="2"/>
  <c r="O50" i="2"/>
  <c r="N50" i="2"/>
  <c r="M50" i="2"/>
  <c r="L50" i="2"/>
  <c r="K50" i="2"/>
  <c r="J50" i="2"/>
  <c r="T49" i="2"/>
  <c r="S49" i="2"/>
  <c r="R49" i="2"/>
  <c r="Q49" i="2"/>
  <c r="P49" i="2"/>
  <c r="O49" i="2"/>
  <c r="N49" i="2"/>
  <c r="M49" i="2"/>
  <c r="L49" i="2"/>
  <c r="K49" i="2"/>
  <c r="J49" i="2"/>
  <c r="T48" i="2"/>
  <c r="S48" i="2"/>
  <c r="R48" i="2"/>
  <c r="Q48" i="2"/>
  <c r="P48" i="2"/>
  <c r="O48" i="2"/>
  <c r="N48" i="2"/>
  <c r="M48" i="2"/>
  <c r="L48" i="2"/>
  <c r="K48" i="2"/>
  <c r="J48" i="2"/>
  <c r="T47" i="2"/>
  <c r="S47" i="2"/>
  <c r="R47" i="2"/>
  <c r="Q47" i="2"/>
  <c r="P47" i="2"/>
  <c r="O47" i="2"/>
  <c r="N47" i="2"/>
  <c r="M47" i="2"/>
  <c r="L47" i="2"/>
  <c r="K47" i="2"/>
  <c r="J47" i="2"/>
  <c r="T46" i="2"/>
  <c r="S46" i="2"/>
  <c r="R46" i="2"/>
  <c r="Q46" i="2"/>
  <c r="P46" i="2"/>
  <c r="O46" i="2"/>
  <c r="N46" i="2"/>
  <c r="M46" i="2"/>
  <c r="L46" i="2"/>
  <c r="K46" i="2"/>
  <c r="J46" i="2"/>
  <c r="T45" i="2"/>
  <c r="S45" i="2"/>
  <c r="R45" i="2"/>
  <c r="Q45" i="2"/>
  <c r="P45" i="2"/>
  <c r="O45" i="2"/>
  <c r="N45" i="2"/>
  <c r="M45" i="2"/>
  <c r="L45" i="2"/>
  <c r="K45" i="2"/>
  <c r="J45" i="2"/>
  <c r="T44" i="2"/>
  <c r="S44" i="2"/>
  <c r="R44" i="2"/>
  <c r="Q44" i="2"/>
  <c r="P44" i="2"/>
  <c r="O44" i="2"/>
  <c r="N44" i="2"/>
  <c r="M44" i="2"/>
  <c r="L44" i="2"/>
  <c r="K44" i="2"/>
  <c r="J44" i="2"/>
  <c r="T43" i="2"/>
  <c r="S43" i="2"/>
  <c r="R43" i="2"/>
  <c r="Q43" i="2"/>
  <c r="P43" i="2"/>
  <c r="O43" i="2"/>
  <c r="N43" i="2"/>
  <c r="M43" i="2"/>
  <c r="L43" i="2"/>
  <c r="K43" i="2"/>
  <c r="J43" i="2"/>
  <c r="T42" i="2"/>
  <c r="S42" i="2"/>
  <c r="R42" i="2"/>
  <c r="Q42" i="2"/>
  <c r="P42" i="2"/>
  <c r="O42" i="2"/>
  <c r="N42" i="2"/>
  <c r="M42" i="2"/>
  <c r="L42" i="2"/>
  <c r="K42" i="2"/>
  <c r="J42" i="2"/>
  <c r="T41" i="2"/>
  <c r="S41" i="2"/>
  <c r="R41" i="2"/>
  <c r="Q41" i="2"/>
  <c r="P41" i="2"/>
  <c r="O41" i="2"/>
  <c r="N41" i="2"/>
  <c r="M41" i="2"/>
  <c r="L41" i="2"/>
  <c r="K41" i="2"/>
  <c r="J41" i="2"/>
  <c r="T40" i="2"/>
  <c r="S40" i="2"/>
  <c r="R40" i="2"/>
  <c r="Q40" i="2"/>
  <c r="P40" i="2"/>
  <c r="O40" i="2"/>
  <c r="N40" i="2"/>
  <c r="M40" i="2"/>
  <c r="L40" i="2"/>
  <c r="K40" i="2"/>
  <c r="J40" i="2"/>
  <c r="T39" i="2"/>
  <c r="S39" i="2"/>
  <c r="R39" i="2"/>
  <c r="Q39" i="2"/>
  <c r="P39" i="2"/>
  <c r="O39" i="2"/>
  <c r="N39" i="2"/>
  <c r="M39" i="2"/>
  <c r="L39" i="2"/>
  <c r="K39" i="2"/>
  <c r="J39" i="2"/>
  <c r="T38" i="2"/>
  <c r="S38" i="2"/>
  <c r="R38" i="2"/>
  <c r="Q38" i="2"/>
  <c r="P38" i="2"/>
  <c r="O38" i="2"/>
  <c r="N38" i="2"/>
  <c r="M38" i="2"/>
  <c r="L38" i="2"/>
  <c r="K38" i="2"/>
  <c r="J38" i="2"/>
  <c r="T37" i="2"/>
  <c r="S37" i="2"/>
  <c r="R37" i="2"/>
  <c r="Q37" i="2"/>
  <c r="P37" i="2"/>
  <c r="O37" i="2"/>
  <c r="N37" i="2"/>
  <c r="M37" i="2"/>
  <c r="L37" i="2"/>
  <c r="K37" i="2"/>
  <c r="J37" i="2"/>
  <c r="T36" i="2"/>
  <c r="S36" i="2"/>
  <c r="R36" i="2"/>
  <c r="Q36" i="2"/>
  <c r="P36" i="2"/>
  <c r="O36" i="2"/>
  <c r="N36" i="2"/>
  <c r="M36" i="2"/>
  <c r="L36" i="2"/>
  <c r="K36" i="2"/>
  <c r="J36" i="2"/>
  <c r="T35" i="2"/>
  <c r="S35" i="2"/>
  <c r="R35" i="2"/>
  <c r="Q35" i="2"/>
  <c r="P35" i="2"/>
  <c r="O35" i="2"/>
  <c r="N35" i="2"/>
  <c r="M35" i="2"/>
  <c r="L35" i="2"/>
  <c r="K35" i="2"/>
  <c r="J35" i="2"/>
  <c r="D36" i="2"/>
  <c r="D37" i="2" s="1"/>
  <c r="D38" i="2" s="1"/>
  <c r="D39" i="2" s="1"/>
  <c r="D40" i="2" s="1"/>
  <c r="D41" i="2" s="1"/>
  <c r="D42" i="2" s="1"/>
  <c r="D43" i="2" s="1"/>
  <c r="D44" i="2" s="1"/>
  <c r="D45" i="2" s="1"/>
  <c r="D46" i="2" s="1"/>
  <c r="D47" i="2" s="1"/>
  <c r="D48" i="2" s="1"/>
  <c r="D49" i="2" s="1"/>
  <c r="D50" i="2" s="1"/>
  <c r="D51" i="2" s="1"/>
  <c r="D52" i="2" s="1"/>
  <c r="D53" i="2" s="1"/>
  <c r="D54" i="2" s="1"/>
  <c r="D55" i="2" s="1"/>
  <c r="D56" i="2" s="1"/>
  <c r="D57" i="2" s="1"/>
  <c r="D58" i="2" s="1"/>
  <c r="M29" i="2"/>
  <c r="M21" i="2"/>
  <c r="AA115" i="2" s="1"/>
  <c r="X115" i="2" l="1"/>
  <c r="X107" i="2"/>
  <c r="X99" i="2"/>
  <c r="X114" i="2"/>
  <c r="X106" i="2"/>
  <c r="X98" i="2"/>
  <c r="L88" i="2"/>
  <c r="X111" i="2"/>
  <c r="X103" i="2"/>
  <c r="X95" i="2"/>
  <c r="L116" i="2"/>
  <c r="P116" i="2"/>
  <c r="AG116" i="2"/>
  <c r="AK116" i="2"/>
  <c r="T116" i="2"/>
  <c r="P88" i="2"/>
  <c r="T88" i="2"/>
  <c r="L59" i="2"/>
  <c r="O88" i="2"/>
  <c r="Z92" i="2"/>
  <c r="Z93" i="2"/>
  <c r="Z94" i="2"/>
  <c r="Z95" i="2"/>
  <c r="Z96" i="2"/>
  <c r="Z97" i="2"/>
  <c r="Z98" i="2"/>
  <c r="Z99" i="2"/>
  <c r="Z100" i="2"/>
  <c r="Z101" i="2"/>
  <c r="Z102" i="2"/>
  <c r="Z103" i="2"/>
  <c r="Z104" i="2"/>
  <c r="Z105" i="2"/>
  <c r="Z106" i="2"/>
  <c r="Z107" i="2"/>
  <c r="Z108" i="2"/>
  <c r="Z109" i="2"/>
  <c r="Z110" i="2"/>
  <c r="Z111" i="2"/>
  <c r="Z112" i="2"/>
  <c r="Z113" i="2"/>
  <c r="Z114" i="2"/>
  <c r="Z115" i="2"/>
  <c r="X113" i="2"/>
  <c r="X109" i="2"/>
  <c r="X105" i="2"/>
  <c r="X101" i="2"/>
  <c r="X97" i="2"/>
  <c r="X93" i="2"/>
  <c r="AD92" i="2"/>
  <c r="AD93" i="2"/>
  <c r="AD94" i="2"/>
  <c r="AD95" i="2"/>
  <c r="AD96" i="2"/>
  <c r="AD97" i="2"/>
  <c r="AD98" i="2"/>
  <c r="AD99" i="2"/>
  <c r="AD100" i="2"/>
  <c r="AD101" i="2"/>
  <c r="AD102" i="2"/>
  <c r="AD103" i="2"/>
  <c r="AD104" i="2"/>
  <c r="AD105" i="2"/>
  <c r="AD106" i="2"/>
  <c r="AD107" i="2"/>
  <c r="AD108" i="2"/>
  <c r="AD109" i="2"/>
  <c r="AD110" i="2"/>
  <c r="AD111" i="2"/>
  <c r="AD112" i="2"/>
  <c r="AD113" i="2"/>
  <c r="AD114" i="2"/>
  <c r="AD115" i="2"/>
  <c r="X92" i="2"/>
  <c r="X112" i="2"/>
  <c r="X108" i="2"/>
  <c r="X104" i="2"/>
  <c r="X100" i="2"/>
  <c r="X96" i="2"/>
  <c r="S88" i="2"/>
  <c r="K88" i="2"/>
  <c r="O59" i="2"/>
  <c r="K59" i="2"/>
  <c r="S59" i="2"/>
  <c r="R88" i="2"/>
  <c r="M88" i="2"/>
  <c r="U88" i="2"/>
  <c r="J88" i="2"/>
  <c r="AE116" i="2"/>
  <c r="J116" i="2"/>
  <c r="N59" i="2"/>
  <c r="N88" i="2"/>
  <c r="K116" i="2"/>
  <c r="W116" i="2"/>
  <c r="AF116" i="2"/>
  <c r="M59" i="2"/>
  <c r="Q59" i="2"/>
  <c r="Q88" i="2"/>
  <c r="N116" i="2"/>
  <c r="R116" i="2"/>
  <c r="V116" i="2"/>
  <c r="AI116" i="2"/>
  <c r="J59" i="2"/>
  <c r="R59" i="2"/>
  <c r="O116" i="2"/>
  <c r="S116" i="2"/>
  <c r="AJ116" i="2"/>
  <c r="P59" i="2"/>
  <c r="T59" i="2"/>
  <c r="M116" i="2"/>
  <c r="U116" i="2"/>
  <c r="AH116" i="2"/>
  <c r="Q116" i="2"/>
  <c r="Y92" i="2"/>
  <c r="AC92" i="2"/>
  <c r="Y93" i="2"/>
  <c r="AC93" i="2"/>
  <c r="Y94" i="2"/>
  <c r="AC94" i="2"/>
  <c r="Y95" i="2"/>
  <c r="AC95" i="2"/>
  <c r="Y96" i="2"/>
  <c r="AC96" i="2"/>
  <c r="Y97" i="2"/>
  <c r="AC97" i="2"/>
  <c r="Y98" i="2"/>
  <c r="AC98" i="2"/>
  <c r="Y99" i="2"/>
  <c r="AC99" i="2"/>
  <c r="Y100" i="2"/>
  <c r="AC100" i="2"/>
  <c r="Y101" i="2"/>
  <c r="AC101" i="2"/>
  <c r="Y102" i="2"/>
  <c r="AC102" i="2"/>
  <c r="Y103" i="2"/>
  <c r="AC103" i="2"/>
  <c r="Y104" i="2"/>
  <c r="AC104" i="2"/>
  <c r="Y105" i="2"/>
  <c r="AC105" i="2"/>
  <c r="Y106" i="2"/>
  <c r="AC106" i="2"/>
  <c r="Y107" i="2"/>
  <c r="AC107" i="2"/>
  <c r="Y108" i="2"/>
  <c r="AC108" i="2"/>
  <c r="Y109" i="2"/>
  <c r="AC109" i="2"/>
  <c r="Y110" i="2"/>
  <c r="AC110" i="2"/>
  <c r="Y111" i="2"/>
  <c r="AC111" i="2"/>
  <c r="Y112" i="2"/>
  <c r="AC112" i="2"/>
  <c r="Y113" i="2"/>
  <c r="AC113" i="2"/>
  <c r="Y114" i="2"/>
  <c r="AC114" i="2"/>
  <c r="Y115" i="2"/>
  <c r="AC115" i="2"/>
  <c r="AB92" i="2"/>
  <c r="AB93" i="2"/>
  <c r="AB94" i="2"/>
  <c r="AB95" i="2"/>
  <c r="AB96" i="2"/>
  <c r="AB97" i="2"/>
  <c r="AB98" i="2"/>
  <c r="AB99" i="2"/>
  <c r="AB100" i="2"/>
  <c r="AB101" i="2"/>
  <c r="AB102" i="2"/>
  <c r="AB103" i="2"/>
  <c r="AB104" i="2"/>
  <c r="AB105" i="2"/>
  <c r="AB106" i="2"/>
  <c r="AB107" i="2"/>
  <c r="AB108" i="2"/>
  <c r="AB109" i="2"/>
  <c r="AB110" i="2"/>
  <c r="AB111" i="2"/>
  <c r="AB112" i="2"/>
  <c r="AB113" i="2"/>
  <c r="AB114" i="2"/>
  <c r="AB115" i="2"/>
  <c r="AA92" i="2"/>
  <c r="AA93" i="2"/>
  <c r="AA94" i="2"/>
  <c r="AA95" i="2"/>
  <c r="AA96" i="2"/>
  <c r="AA97" i="2"/>
  <c r="AA98" i="2"/>
  <c r="AA99" i="2"/>
  <c r="AA100" i="2"/>
  <c r="AA101" i="2"/>
  <c r="AA102" i="2"/>
  <c r="AA103" i="2"/>
  <c r="AA104" i="2"/>
  <c r="AA105" i="2"/>
  <c r="AA106" i="2"/>
  <c r="AA107" i="2"/>
  <c r="AA108" i="2"/>
  <c r="AA109" i="2"/>
  <c r="AA110" i="2"/>
  <c r="AA111" i="2"/>
  <c r="AA112" i="2"/>
  <c r="AA113" i="2"/>
  <c r="AA114" i="2"/>
  <c r="AD116" i="2" l="1"/>
  <c r="Z116" i="2"/>
  <c r="Y116" i="2"/>
  <c r="X116" i="2"/>
  <c r="AC116" i="2"/>
  <c r="AB116" i="2"/>
  <c r="AA116" i="2"/>
  <c r="C11" i="4" l="1"/>
  <c r="I171" i="5"/>
  <c r="Q162" i="5"/>
  <c r="N162" i="5"/>
  <c r="K162" i="5"/>
  <c r="H155" i="5"/>
  <c r="K146" i="5"/>
  <c r="J146" i="5"/>
  <c r="I146" i="5"/>
  <c r="L145" i="5"/>
  <c r="L144" i="5"/>
  <c r="L143" i="5"/>
  <c r="L142" i="5"/>
  <c r="P137" i="5"/>
  <c r="P136" i="5"/>
  <c r="P135" i="5"/>
  <c r="P132" i="5"/>
  <c r="P131" i="5"/>
  <c r="P130" i="5"/>
  <c r="P133" i="5" s="1"/>
  <c r="P127" i="5"/>
  <c r="P126" i="5"/>
  <c r="P125" i="5"/>
  <c r="P122" i="5"/>
  <c r="P121" i="5"/>
  <c r="P120" i="5"/>
  <c r="F120" i="5"/>
  <c r="AD115" i="5"/>
  <c r="P115" i="5"/>
  <c r="I115" i="5"/>
  <c r="AD114" i="5"/>
  <c r="P114" i="5"/>
  <c r="I114" i="5"/>
  <c r="AD113" i="5"/>
  <c r="P113" i="5"/>
  <c r="I113" i="5"/>
  <c r="AD112" i="5"/>
  <c r="P112" i="5"/>
  <c r="I112" i="5"/>
  <c r="AD111" i="5"/>
  <c r="P111" i="5"/>
  <c r="I111" i="5"/>
  <c r="AD110" i="5"/>
  <c r="P110" i="5"/>
  <c r="I110" i="5"/>
  <c r="AD109" i="5"/>
  <c r="P109" i="5"/>
  <c r="I109" i="5"/>
  <c r="AD108" i="5"/>
  <c r="P108" i="5"/>
  <c r="I108" i="5"/>
  <c r="AD107" i="5"/>
  <c r="P107" i="5"/>
  <c r="I107" i="5"/>
  <c r="AD106" i="5"/>
  <c r="P106" i="5"/>
  <c r="I106" i="5"/>
  <c r="AD105" i="5"/>
  <c r="P105" i="5"/>
  <c r="I105" i="5"/>
  <c r="AD104" i="5"/>
  <c r="P104" i="5"/>
  <c r="I104" i="5"/>
  <c r="AD103" i="5"/>
  <c r="P103" i="5"/>
  <c r="I103" i="5"/>
  <c r="AD102" i="5"/>
  <c r="P102" i="5"/>
  <c r="I102" i="5"/>
  <c r="AD101" i="5"/>
  <c r="P101" i="5"/>
  <c r="I101" i="5"/>
  <c r="AD100" i="5"/>
  <c r="P100" i="5"/>
  <c r="I100" i="5"/>
  <c r="AD99" i="5"/>
  <c r="P99" i="5"/>
  <c r="I99" i="5"/>
  <c r="AD98" i="5"/>
  <c r="P98" i="5"/>
  <c r="I98" i="5"/>
  <c r="AD97" i="5"/>
  <c r="P97" i="5"/>
  <c r="I97" i="5"/>
  <c r="AD96" i="5"/>
  <c r="P96" i="5"/>
  <c r="I96" i="5"/>
  <c r="AD95" i="5"/>
  <c r="P95" i="5"/>
  <c r="I95" i="5"/>
  <c r="AD94" i="5"/>
  <c r="P94" i="5"/>
  <c r="I94" i="5"/>
  <c r="AD93" i="5"/>
  <c r="P93" i="5"/>
  <c r="I93" i="5"/>
  <c r="AD92" i="5"/>
  <c r="P92" i="5"/>
  <c r="I92" i="5"/>
  <c r="G88" i="5"/>
  <c r="F88" i="5"/>
  <c r="C88" i="5"/>
  <c r="T87" i="5"/>
  <c r="Q87" i="5"/>
  <c r="N87" i="5"/>
  <c r="L87" i="5"/>
  <c r="K87" i="5"/>
  <c r="I87" i="5"/>
  <c r="G87" i="5"/>
  <c r="F87" i="5"/>
  <c r="C87" i="5"/>
  <c r="T86" i="5"/>
  <c r="Q86" i="5"/>
  <c r="N86" i="5"/>
  <c r="L86" i="5"/>
  <c r="K86" i="5"/>
  <c r="I86" i="5"/>
  <c r="C86" i="5"/>
  <c r="T85" i="5"/>
  <c r="Q85" i="5"/>
  <c r="N85" i="5"/>
  <c r="L85" i="5"/>
  <c r="K85" i="5"/>
  <c r="I85" i="5"/>
  <c r="T84" i="5"/>
  <c r="Q84" i="5"/>
  <c r="N84" i="5"/>
  <c r="L84" i="5"/>
  <c r="K84" i="5"/>
  <c r="I84" i="5"/>
  <c r="T83" i="5"/>
  <c r="Q83" i="5"/>
  <c r="N83" i="5"/>
  <c r="L83" i="5"/>
  <c r="K83" i="5"/>
  <c r="I83" i="5"/>
  <c r="T82" i="5"/>
  <c r="Q82" i="5"/>
  <c r="N82" i="5"/>
  <c r="L82" i="5"/>
  <c r="K82" i="5"/>
  <c r="I82" i="5"/>
  <c r="T81" i="5"/>
  <c r="Q81" i="5"/>
  <c r="N81" i="5"/>
  <c r="L81" i="5"/>
  <c r="K81" i="5"/>
  <c r="I81" i="5"/>
  <c r="T80" i="5"/>
  <c r="Q80" i="5"/>
  <c r="N80" i="5"/>
  <c r="L80" i="5"/>
  <c r="K80" i="5"/>
  <c r="I80" i="5"/>
  <c r="T79" i="5"/>
  <c r="Q79" i="5"/>
  <c r="N79" i="5"/>
  <c r="L79" i="5"/>
  <c r="K79" i="5"/>
  <c r="I79" i="5"/>
  <c r="T78" i="5"/>
  <c r="Q78" i="5"/>
  <c r="N78" i="5"/>
  <c r="L78" i="5"/>
  <c r="K78" i="5"/>
  <c r="I78" i="5"/>
  <c r="T77" i="5"/>
  <c r="Q77" i="5"/>
  <c r="N77" i="5"/>
  <c r="L77" i="5"/>
  <c r="K77" i="5"/>
  <c r="I77" i="5"/>
  <c r="T76" i="5"/>
  <c r="Q76" i="5"/>
  <c r="N76" i="5"/>
  <c r="L76" i="5"/>
  <c r="K76" i="5"/>
  <c r="I76" i="5"/>
  <c r="T75" i="5"/>
  <c r="Q75" i="5"/>
  <c r="N75" i="5"/>
  <c r="L75" i="5"/>
  <c r="K75" i="5"/>
  <c r="I75" i="5"/>
  <c r="T74" i="5"/>
  <c r="Q74" i="5"/>
  <c r="N74" i="5"/>
  <c r="L74" i="5"/>
  <c r="K74" i="5"/>
  <c r="I74" i="5"/>
  <c r="T73" i="5"/>
  <c r="Q73" i="5"/>
  <c r="N73" i="5"/>
  <c r="L73" i="5"/>
  <c r="K73" i="5"/>
  <c r="I73" i="5"/>
  <c r="T72" i="5"/>
  <c r="Q72" i="5"/>
  <c r="N72" i="5"/>
  <c r="L72" i="5"/>
  <c r="K72" i="5"/>
  <c r="I72" i="5"/>
  <c r="T71" i="5"/>
  <c r="Q71" i="5"/>
  <c r="N71" i="5"/>
  <c r="L71" i="5"/>
  <c r="K71" i="5"/>
  <c r="I71" i="5"/>
  <c r="T70" i="5"/>
  <c r="Q70" i="5"/>
  <c r="N70" i="5"/>
  <c r="L70" i="5"/>
  <c r="K70" i="5"/>
  <c r="I70" i="5"/>
  <c r="T69" i="5"/>
  <c r="Q69" i="5"/>
  <c r="N69" i="5"/>
  <c r="L69" i="5"/>
  <c r="K69" i="5"/>
  <c r="I69" i="5"/>
  <c r="T68" i="5"/>
  <c r="Q68" i="5"/>
  <c r="N68" i="5"/>
  <c r="L68" i="5"/>
  <c r="K68" i="5"/>
  <c r="I68" i="5"/>
  <c r="T67" i="5"/>
  <c r="Q67" i="5"/>
  <c r="N67" i="5"/>
  <c r="L67" i="5"/>
  <c r="K67" i="5"/>
  <c r="I67" i="5"/>
  <c r="T66" i="5"/>
  <c r="Q66" i="5"/>
  <c r="N66" i="5"/>
  <c r="L66" i="5"/>
  <c r="K66" i="5"/>
  <c r="I66" i="5"/>
  <c r="T65" i="5"/>
  <c r="Q65" i="5"/>
  <c r="N65" i="5"/>
  <c r="L65" i="5"/>
  <c r="K65" i="5"/>
  <c r="I65" i="5"/>
  <c r="T64" i="5"/>
  <c r="Q64" i="5"/>
  <c r="N64" i="5"/>
  <c r="N88" i="5" s="1"/>
  <c r="L64" i="5"/>
  <c r="L88" i="5" s="1"/>
  <c r="K64" i="5"/>
  <c r="I64" i="5"/>
  <c r="B63" i="5"/>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K58" i="5"/>
  <c r="K57" i="5"/>
  <c r="K56" i="5"/>
  <c r="K55" i="5"/>
  <c r="K54" i="5"/>
  <c r="K53" i="5"/>
  <c r="K52" i="5"/>
  <c r="K51" i="5"/>
  <c r="K50" i="5"/>
  <c r="K49" i="5"/>
  <c r="K48" i="5"/>
  <c r="K47" i="5"/>
  <c r="K46" i="5"/>
  <c r="K45" i="5"/>
  <c r="K44" i="5"/>
  <c r="K43" i="5"/>
  <c r="K42" i="5"/>
  <c r="K41" i="5"/>
  <c r="K40" i="5"/>
  <c r="K39" i="5"/>
  <c r="K38" i="5"/>
  <c r="K37" i="5"/>
  <c r="K36" i="5"/>
  <c r="K35" i="5"/>
  <c r="C35" i="5"/>
  <c r="C36" i="5" s="1"/>
  <c r="C37" i="5" s="1"/>
  <c r="C38" i="5" s="1"/>
  <c r="C39" i="5" s="1"/>
  <c r="C40" i="5" s="1"/>
  <c r="C41" i="5" s="1"/>
  <c r="C42" i="5" s="1"/>
  <c r="C43" i="5" s="1"/>
  <c r="C44" i="5" s="1"/>
  <c r="C45" i="5" s="1"/>
  <c r="C46" i="5" s="1"/>
  <c r="C47" i="5" s="1"/>
  <c r="C48" i="5" s="1"/>
  <c r="C49" i="5" s="1"/>
  <c r="C50" i="5" s="1"/>
  <c r="C51" i="5" s="1"/>
  <c r="C52" i="5" s="1"/>
  <c r="C53" i="5" s="1"/>
  <c r="C54" i="5" s="1"/>
  <c r="C55" i="5" s="1"/>
  <c r="C56" i="5" s="1"/>
  <c r="C57" i="5" s="1"/>
  <c r="E31" i="5"/>
  <c r="E30" i="5"/>
  <c r="L29" i="5"/>
  <c r="L21" i="5"/>
  <c r="D7" i="5"/>
  <c r="D8" i="5" s="1"/>
  <c r="F6" i="5"/>
  <c r="F7" i="5" s="1"/>
  <c r="F8" i="5" s="1"/>
  <c r="F9" i="5" s="1"/>
  <c r="F10" i="5" s="1"/>
  <c r="F11" i="5" s="1"/>
  <c r="F12" i="5" s="1"/>
  <c r="F13" i="5" s="1"/>
  <c r="F14" i="5" s="1"/>
  <c r="F15" i="5" s="1"/>
  <c r="F16" i="5" s="1"/>
  <c r="F17" i="5" s="1"/>
  <c r="F18" i="5" s="1"/>
  <c r="F19" i="5" s="1"/>
  <c r="F20" i="5" s="1"/>
  <c r="F21" i="5" s="1"/>
  <c r="F22" i="5" s="1"/>
  <c r="F23" i="5" s="1"/>
  <c r="F24" i="5" s="1"/>
  <c r="F25" i="5" s="1"/>
  <c r="F26" i="5" s="1"/>
  <c r="F27" i="5" s="1"/>
  <c r="F28" i="5" s="1"/>
  <c r="C6" i="5"/>
  <c r="C7" i="5" s="1"/>
  <c r="C8" i="5" s="1"/>
  <c r="C9" i="5" s="1"/>
  <c r="C10" i="5" s="1"/>
  <c r="C11" i="5" s="1"/>
  <c r="C12" i="5" s="1"/>
  <c r="C13" i="5" s="1"/>
  <c r="C14" i="5" s="1"/>
  <c r="C15" i="5" s="1"/>
  <c r="C16" i="5" s="1"/>
  <c r="C17" i="5" s="1"/>
  <c r="C18" i="5" s="1"/>
  <c r="C19" i="5" s="1"/>
  <c r="C20" i="5" s="1"/>
  <c r="C21" i="5" s="1"/>
  <c r="C22" i="5" s="1"/>
  <c r="C23" i="5" s="1"/>
  <c r="C24" i="5" s="1"/>
  <c r="C25" i="5" s="1"/>
  <c r="C26" i="5" s="1"/>
  <c r="C27" i="5" s="1"/>
  <c r="C28" i="5" s="1"/>
  <c r="P2" i="4"/>
  <c r="I116" i="5" l="1"/>
  <c r="K88" i="5"/>
  <c r="T88" i="5"/>
  <c r="AD116" i="5"/>
  <c r="K59" i="5"/>
  <c r="I88" i="5"/>
  <c r="Q88" i="5"/>
  <c r="P123" i="5"/>
  <c r="Q120" i="5" s="1"/>
  <c r="AA92" i="5"/>
  <c r="AC94" i="5"/>
  <c r="AA96" i="5"/>
  <c r="AA98" i="5"/>
  <c r="AA100" i="5"/>
  <c r="AA102" i="5"/>
  <c r="Y104" i="5"/>
  <c r="AA106" i="5"/>
  <c r="Y93" i="5"/>
  <c r="AC95" i="5"/>
  <c r="AC97" i="5"/>
  <c r="AC99" i="5"/>
  <c r="Y101" i="5"/>
  <c r="Y103" i="5"/>
  <c r="Y105" i="5"/>
  <c r="Y107" i="5"/>
  <c r="Y108" i="5"/>
  <c r="Y109" i="5"/>
  <c r="AA110" i="5"/>
  <c r="Y111" i="5"/>
  <c r="Y112" i="5"/>
  <c r="Y113" i="5"/>
  <c r="AA114" i="5"/>
  <c r="Y115" i="5"/>
  <c r="W92" i="5"/>
  <c r="W94" i="5"/>
  <c r="W96" i="5"/>
  <c r="W98" i="5"/>
  <c r="W100" i="5"/>
  <c r="W102" i="5"/>
  <c r="W104" i="5"/>
  <c r="W106" i="5"/>
  <c r="W108" i="5"/>
  <c r="W110" i="5"/>
  <c r="W112" i="5"/>
  <c r="W114" i="5"/>
  <c r="P128" i="5"/>
  <c r="P138" i="5"/>
  <c r="P116" i="5"/>
  <c r="W93" i="5"/>
  <c r="W95" i="5"/>
  <c r="W97" i="5"/>
  <c r="W99" i="5"/>
  <c r="W101" i="5"/>
  <c r="W103" i="5"/>
  <c r="W105" i="5"/>
  <c r="W107" i="5"/>
  <c r="W109" i="5"/>
  <c r="W111" i="5"/>
  <c r="W113" i="5"/>
  <c r="W115" i="5"/>
  <c r="M142" i="5"/>
  <c r="F31" i="5"/>
  <c r="F30" i="5"/>
  <c r="D9" i="5"/>
  <c r="D10" i="5" s="1"/>
  <c r="D11" i="5" s="1"/>
  <c r="D12" i="5" s="1"/>
  <c r="D13" i="5" s="1"/>
  <c r="D14" i="5" s="1"/>
  <c r="D15" i="5" s="1"/>
  <c r="D16" i="5" s="1"/>
  <c r="D17" i="5" s="1"/>
  <c r="D18" i="5" s="1"/>
  <c r="D19" i="5" s="1"/>
  <c r="D20" i="5" s="1"/>
  <c r="D21" i="5" s="1"/>
  <c r="D22" i="5" s="1"/>
  <c r="D23" i="5" s="1"/>
  <c r="D24" i="5" s="1"/>
  <c r="D25" i="5" s="1"/>
  <c r="D26" i="5" s="1"/>
  <c r="D27" i="5" s="1"/>
  <c r="D28" i="5" s="1"/>
  <c r="B11" i="4"/>
  <c r="A11" i="4"/>
  <c r="Y95" i="5" l="1"/>
  <c r="Y97" i="5"/>
  <c r="Z115" i="5"/>
  <c r="AA94" i="5"/>
  <c r="AC93" i="5"/>
  <c r="AC103" i="5"/>
  <c r="AC98" i="5"/>
  <c r="AC96" i="5"/>
  <c r="AA104" i="5"/>
  <c r="AC102" i="5"/>
  <c r="AB97" i="5"/>
  <c r="Y99" i="5"/>
  <c r="AB105" i="5"/>
  <c r="AB102" i="5"/>
  <c r="AB94" i="5"/>
  <c r="Y98" i="5"/>
  <c r="AB104" i="5"/>
  <c r="AB99" i="5"/>
  <c r="AB96" i="5"/>
  <c r="Z92" i="5"/>
  <c r="AA108" i="5"/>
  <c r="Z105" i="5"/>
  <c r="Z93" i="5"/>
  <c r="Z111" i="5"/>
  <c r="Z107" i="5"/>
  <c r="Z101" i="5"/>
  <c r="X109" i="5"/>
  <c r="Z97" i="5"/>
  <c r="X113" i="5"/>
  <c r="AB106" i="5"/>
  <c r="AB101" i="5"/>
  <c r="AB98" i="5"/>
  <c r="AB93" i="5"/>
  <c r="Y106" i="5"/>
  <c r="AC115" i="5"/>
  <c r="AC113" i="5"/>
  <c r="Z113" i="5"/>
  <c r="Z109" i="5"/>
  <c r="Z106" i="5"/>
  <c r="Z102" i="5"/>
  <c r="Z98" i="5"/>
  <c r="Z94" i="5"/>
  <c r="AB115" i="5"/>
  <c r="AB111" i="5"/>
  <c r="AB107" i="5"/>
  <c r="X106" i="5"/>
  <c r="X102" i="5"/>
  <c r="X98" i="5"/>
  <c r="X94" i="5"/>
  <c r="Y102" i="5"/>
  <c r="Y94" i="5"/>
  <c r="AC107" i="5"/>
  <c r="Z100" i="5"/>
  <c r="AA103" i="5"/>
  <c r="Y100" i="5"/>
  <c r="Y96" i="5"/>
  <c r="Y92" i="5"/>
  <c r="Z114" i="5"/>
  <c r="Z112" i="5"/>
  <c r="Z110" i="5"/>
  <c r="Z108" i="5"/>
  <c r="Z104" i="5"/>
  <c r="Z96" i="5"/>
  <c r="AB114" i="5"/>
  <c r="AB112" i="5"/>
  <c r="AB110" i="5"/>
  <c r="AB108" i="5"/>
  <c r="AB103" i="5"/>
  <c r="AB100" i="5"/>
  <c r="AB95" i="5"/>
  <c r="AB92" i="5"/>
  <c r="AC114" i="5"/>
  <c r="AC112" i="5"/>
  <c r="Y110" i="5"/>
  <c r="AC108" i="5"/>
  <c r="AC104" i="5"/>
  <c r="AA112" i="5"/>
  <c r="X115" i="5"/>
  <c r="AB113" i="5"/>
  <c r="X111" i="5"/>
  <c r="AB109" i="5"/>
  <c r="X107" i="5"/>
  <c r="X105" i="5"/>
  <c r="X101" i="5"/>
  <c r="X97" i="5"/>
  <c r="X93" i="5"/>
  <c r="AA115" i="5"/>
  <c r="AC106" i="5"/>
  <c r="AA113" i="5"/>
  <c r="AC111" i="5"/>
  <c r="AC109" i="5"/>
  <c r="AC105" i="5"/>
  <c r="AC101" i="5"/>
  <c r="Z103" i="5"/>
  <c r="Z99" i="5"/>
  <c r="Z95" i="5"/>
  <c r="X114" i="5"/>
  <c r="X112" i="5"/>
  <c r="X110" i="5"/>
  <c r="X108" i="5"/>
  <c r="X104" i="5"/>
  <c r="X103" i="5"/>
  <c r="X100" i="5"/>
  <c r="X99" i="5"/>
  <c r="X96" i="5"/>
  <c r="X95" i="5"/>
  <c r="X92" i="5"/>
  <c r="Y114" i="5"/>
  <c r="AC110" i="5"/>
  <c r="AC100" i="5"/>
  <c r="AA99" i="5"/>
  <c r="AA95" i="5"/>
  <c r="AC92" i="5"/>
  <c r="AA111" i="5"/>
  <c r="AA109" i="5"/>
  <c r="AA107" i="5"/>
  <c r="AA105" i="5"/>
  <c r="AA101" i="5"/>
  <c r="AA97" i="5"/>
  <c r="AA93" i="5"/>
  <c r="S87" i="5"/>
  <c r="O87" i="5"/>
  <c r="M87" i="5"/>
  <c r="R87" i="5"/>
  <c r="P87" i="5"/>
  <c r="J87" i="5"/>
  <c r="R58" i="5"/>
  <c r="P58" i="5"/>
  <c r="N58" i="5"/>
  <c r="L58" i="5"/>
  <c r="J58" i="5"/>
  <c r="S58" i="5"/>
  <c r="O58" i="5"/>
  <c r="Q58" i="5"/>
  <c r="M58" i="5"/>
  <c r="I58" i="5"/>
  <c r="AJ114" i="5"/>
  <c r="AH114" i="5"/>
  <c r="AF114" i="5"/>
  <c r="U114" i="5"/>
  <c r="S114" i="5"/>
  <c r="Q114" i="5"/>
  <c r="O114" i="5"/>
  <c r="M114" i="5"/>
  <c r="K114" i="5"/>
  <c r="AI114" i="5"/>
  <c r="AG114" i="5"/>
  <c r="AE114" i="5"/>
  <c r="V114" i="5"/>
  <c r="T114" i="5"/>
  <c r="R114" i="5"/>
  <c r="N114" i="5"/>
  <c r="L114" i="5"/>
  <c r="J114" i="5"/>
  <c r="S85" i="5"/>
  <c r="O85" i="5"/>
  <c r="M85" i="5"/>
  <c r="R85" i="5"/>
  <c r="P85" i="5"/>
  <c r="J85" i="5"/>
  <c r="R56" i="5"/>
  <c r="P56" i="5"/>
  <c r="N56" i="5"/>
  <c r="L56" i="5"/>
  <c r="J56" i="5"/>
  <c r="S56" i="5"/>
  <c r="O56" i="5"/>
  <c r="Q56" i="5"/>
  <c r="M56" i="5"/>
  <c r="I56" i="5"/>
  <c r="AI112" i="5"/>
  <c r="AG112" i="5"/>
  <c r="AE112" i="5"/>
  <c r="V112" i="5"/>
  <c r="T112" i="5"/>
  <c r="R112" i="5"/>
  <c r="N112" i="5"/>
  <c r="L112" i="5"/>
  <c r="J112" i="5"/>
  <c r="AH112" i="5"/>
  <c r="S112" i="5"/>
  <c r="M112" i="5"/>
  <c r="AJ112" i="5"/>
  <c r="AF112" i="5"/>
  <c r="U112" i="5"/>
  <c r="Q112" i="5"/>
  <c r="O112" i="5"/>
  <c r="K112" i="5"/>
  <c r="S83" i="5"/>
  <c r="O83" i="5"/>
  <c r="M83" i="5"/>
  <c r="R83" i="5"/>
  <c r="P83" i="5"/>
  <c r="J83" i="5"/>
  <c r="R54" i="5"/>
  <c r="P54" i="5"/>
  <c r="N54" i="5"/>
  <c r="L54" i="5"/>
  <c r="J54" i="5"/>
  <c r="S54" i="5"/>
  <c r="O54" i="5"/>
  <c r="Q54" i="5"/>
  <c r="M54" i="5"/>
  <c r="I54" i="5"/>
  <c r="AI110" i="5"/>
  <c r="AG110" i="5"/>
  <c r="AE110" i="5"/>
  <c r="V110" i="5"/>
  <c r="T110" i="5"/>
  <c r="R110" i="5"/>
  <c r="AH110" i="5"/>
  <c r="S110" i="5"/>
  <c r="N110" i="5"/>
  <c r="L110" i="5"/>
  <c r="J110" i="5"/>
  <c r="AJ110" i="5"/>
  <c r="AF110" i="5"/>
  <c r="U110" i="5"/>
  <c r="Q110" i="5"/>
  <c r="O110" i="5"/>
  <c r="M110" i="5"/>
  <c r="K110" i="5"/>
  <c r="S81" i="5"/>
  <c r="O81" i="5"/>
  <c r="M81" i="5"/>
  <c r="R81" i="5"/>
  <c r="P81" i="5"/>
  <c r="J81" i="5"/>
  <c r="R52" i="5"/>
  <c r="P52" i="5"/>
  <c r="N52" i="5"/>
  <c r="L52" i="5"/>
  <c r="J52" i="5"/>
  <c r="S52" i="5"/>
  <c r="O52" i="5"/>
  <c r="Q52" i="5"/>
  <c r="M52" i="5"/>
  <c r="I52" i="5"/>
  <c r="AI108" i="5"/>
  <c r="AG108" i="5"/>
  <c r="AE108" i="5"/>
  <c r="V108" i="5"/>
  <c r="T108" i="5"/>
  <c r="R108" i="5"/>
  <c r="N108" i="5"/>
  <c r="L108" i="5"/>
  <c r="J108" i="5"/>
  <c r="AJ108" i="5"/>
  <c r="AH108" i="5"/>
  <c r="AF108" i="5"/>
  <c r="U108" i="5"/>
  <c r="S108" i="5"/>
  <c r="Q108" i="5"/>
  <c r="O108" i="5"/>
  <c r="M108" i="5"/>
  <c r="K108" i="5"/>
  <c r="S79" i="5"/>
  <c r="O79" i="5"/>
  <c r="M79" i="5"/>
  <c r="R79" i="5"/>
  <c r="P79" i="5"/>
  <c r="J79" i="5"/>
  <c r="R50" i="5"/>
  <c r="P50" i="5"/>
  <c r="N50" i="5"/>
  <c r="L50" i="5"/>
  <c r="J50" i="5"/>
  <c r="S50" i="5"/>
  <c r="O50" i="5"/>
  <c r="Q50" i="5"/>
  <c r="M50" i="5"/>
  <c r="I50" i="5"/>
  <c r="S49" i="5"/>
  <c r="Q49" i="5"/>
  <c r="O49" i="5"/>
  <c r="M49" i="5"/>
  <c r="R49" i="5"/>
  <c r="N49" i="5"/>
  <c r="I49" i="5"/>
  <c r="P49" i="5"/>
  <c r="L49" i="5"/>
  <c r="J49" i="5"/>
  <c r="S76" i="5"/>
  <c r="O76" i="5"/>
  <c r="M76" i="5"/>
  <c r="R76" i="5"/>
  <c r="P76" i="5"/>
  <c r="J76" i="5"/>
  <c r="AJ103" i="5"/>
  <c r="AH103" i="5"/>
  <c r="AF103" i="5"/>
  <c r="U103" i="5"/>
  <c r="S103" i="5"/>
  <c r="Q103" i="5"/>
  <c r="O103" i="5"/>
  <c r="M103" i="5"/>
  <c r="K103" i="5"/>
  <c r="AI103" i="5"/>
  <c r="AG103" i="5"/>
  <c r="AE103" i="5"/>
  <c r="V103" i="5"/>
  <c r="T103" i="5"/>
  <c r="R103" i="5"/>
  <c r="N103" i="5"/>
  <c r="L103" i="5"/>
  <c r="J103" i="5"/>
  <c r="S45" i="5"/>
  <c r="Q45" i="5"/>
  <c r="O45" i="5"/>
  <c r="M45" i="5"/>
  <c r="I45" i="5"/>
  <c r="R45" i="5"/>
  <c r="P45" i="5"/>
  <c r="N45" i="5"/>
  <c r="L45" i="5"/>
  <c r="J45" i="5"/>
  <c r="S72" i="5"/>
  <c r="O72" i="5"/>
  <c r="M72" i="5"/>
  <c r="R72" i="5"/>
  <c r="P72" i="5"/>
  <c r="J72" i="5"/>
  <c r="AJ99" i="5"/>
  <c r="AH99" i="5"/>
  <c r="AF99" i="5"/>
  <c r="U99" i="5"/>
  <c r="S99" i="5"/>
  <c r="Q99" i="5"/>
  <c r="O99" i="5"/>
  <c r="M99" i="5"/>
  <c r="K99" i="5"/>
  <c r="AG99" i="5"/>
  <c r="T99" i="5"/>
  <c r="L99" i="5"/>
  <c r="AI99" i="5"/>
  <c r="AE99" i="5"/>
  <c r="V99" i="5"/>
  <c r="R99" i="5"/>
  <c r="N99" i="5"/>
  <c r="J99" i="5"/>
  <c r="Q41" i="5"/>
  <c r="M41" i="5"/>
  <c r="R41" i="5"/>
  <c r="P41" i="5"/>
  <c r="N41" i="5"/>
  <c r="L41" i="5"/>
  <c r="J41" i="5"/>
  <c r="S41" i="5"/>
  <c r="O41" i="5"/>
  <c r="I41" i="5"/>
  <c r="S68" i="5"/>
  <c r="O68" i="5"/>
  <c r="M68" i="5"/>
  <c r="R68" i="5"/>
  <c r="P68" i="5"/>
  <c r="J68" i="5"/>
  <c r="AJ95" i="5"/>
  <c r="AH95" i="5"/>
  <c r="AF95" i="5"/>
  <c r="U95" i="5"/>
  <c r="S95" i="5"/>
  <c r="Q95" i="5"/>
  <c r="O95" i="5"/>
  <c r="M95" i="5"/>
  <c r="K95" i="5"/>
  <c r="AG95" i="5"/>
  <c r="T95" i="5"/>
  <c r="L95" i="5"/>
  <c r="AI95" i="5"/>
  <c r="AE95" i="5"/>
  <c r="V95" i="5"/>
  <c r="R95" i="5"/>
  <c r="N95" i="5"/>
  <c r="J95" i="5"/>
  <c r="Q37" i="5"/>
  <c r="M37" i="5"/>
  <c r="R37" i="5"/>
  <c r="P37" i="5"/>
  <c r="N37" i="5"/>
  <c r="L37" i="5"/>
  <c r="J37" i="5"/>
  <c r="S37" i="5"/>
  <c r="O37" i="5"/>
  <c r="I37" i="5"/>
  <c r="R64" i="5"/>
  <c r="P64" i="5"/>
  <c r="J64" i="5"/>
  <c r="S64" i="5"/>
  <c r="O64" i="5"/>
  <c r="M64" i="5"/>
  <c r="S77" i="5"/>
  <c r="O77" i="5"/>
  <c r="M77" i="5"/>
  <c r="R77" i="5"/>
  <c r="P77" i="5"/>
  <c r="J77" i="5"/>
  <c r="AI104" i="5"/>
  <c r="AG104" i="5"/>
  <c r="AE104" i="5"/>
  <c r="V104" i="5"/>
  <c r="T104" i="5"/>
  <c r="R104" i="5"/>
  <c r="N104" i="5"/>
  <c r="L104" i="5"/>
  <c r="J104" i="5"/>
  <c r="AJ104" i="5"/>
  <c r="AH104" i="5"/>
  <c r="AF104" i="5"/>
  <c r="U104" i="5"/>
  <c r="S104" i="5"/>
  <c r="Q104" i="5"/>
  <c r="O104" i="5"/>
  <c r="M104" i="5"/>
  <c r="K104" i="5"/>
  <c r="R46" i="5"/>
  <c r="P46" i="5"/>
  <c r="N46" i="5"/>
  <c r="L46" i="5"/>
  <c r="J46" i="5"/>
  <c r="S46" i="5"/>
  <c r="Q46" i="5"/>
  <c r="O46" i="5"/>
  <c r="M46" i="5"/>
  <c r="I46" i="5"/>
  <c r="S73" i="5"/>
  <c r="O73" i="5"/>
  <c r="M73" i="5"/>
  <c r="R73" i="5"/>
  <c r="P73" i="5"/>
  <c r="J73" i="5"/>
  <c r="AI100" i="5"/>
  <c r="AG100" i="5"/>
  <c r="AE100" i="5"/>
  <c r="V100" i="5"/>
  <c r="T100" i="5"/>
  <c r="R100" i="5"/>
  <c r="N100" i="5"/>
  <c r="L100" i="5"/>
  <c r="J100" i="5"/>
  <c r="AJ100" i="5"/>
  <c r="AH100" i="5"/>
  <c r="AF100" i="5"/>
  <c r="U100" i="5"/>
  <c r="S100" i="5"/>
  <c r="Q100" i="5"/>
  <c r="O100" i="5"/>
  <c r="M100" i="5"/>
  <c r="K100" i="5"/>
  <c r="R42" i="5"/>
  <c r="N42" i="5"/>
  <c r="J42" i="5"/>
  <c r="S42" i="5"/>
  <c r="Q42" i="5"/>
  <c r="O42" i="5"/>
  <c r="M42" i="5"/>
  <c r="I42" i="5"/>
  <c r="P42" i="5"/>
  <c r="L42" i="5"/>
  <c r="S69" i="5"/>
  <c r="O69" i="5"/>
  <c r="M69" i="5"/>
  <c r="R69" i="5"/>
  <c r="P69" i="5"/>
  <c r="J69" i="5"/>
  <c r="AI96" i="5"/>
  <c r="AG96" i="5"/>
  <c r="AE96" i="5"/>
  <c r="V96" i="5"/>
  <c r="T96" i="5"/>
  <c r="R96" i="5"/>
  <c r="N96" i="5"/>
  <c r="L96" i="5"/>
  <c r="J96" i="5"/>
  <c r="AH96" i="5"/>
  <c r="S96" i="5"/>
  <c r="M96" i="5"/>
  <c r="AJ96" i="5"/>
  <c r="AF96" i="5"/>
  <c r="U96" i="5"/>
  <c r="Q96" i="5"/>
  <c r="O96" i="5"/>
  <c r="K96" i="5"/>
  <c r="R38" i="5"/>
  <c r="N38" i="5"/>
  <c r="J38" i="5"/>
  <c r="S38" i="5"/>
  <c r="Q38" i="5"/>
  <c r="O38" i="5"/>
  <c r="M38" i="5"/>
  <c r="I38" i="5"/>
  <c r="P38" i="5"/>
  <c r="L38" i="5"/>
  <c r="R65" i="5"/>
  <c r="P65" i="5"/>
  <c r="J65" i="5"/>
  <c r="S65" i="5"/>
  <c r="O65" i="5"/>
  <c r="M65" i="5"/>
  <c r="AI92" i="5"/>
  <c r="AG92" i="5"/>
  <c r="AE92" i="5"/>
  <c r="V92" i="5"/>
  <c r="T92" i="5"/>
  <c r="R92" i="5"/>
  <c r="AH92" i="5"/>
  <c r="S92" i="5"/>
  <c r="N92" i="5"/>
  <c r="L92" i="5"/>
  <c r="J92" i="5"/>
  <c r="AJ92" i="5"/>
  <c r="AF92" i="5"/>
  <c r="U92" i="5"/>
  <c r="Q92" i="5"/>
  <c r="O92" i="5"/>
  <c r="M92" i="5"/>
  <c r="K92" i="5"/>
  <c r="AI115" i="5"/>
  <c r="AG115" i="5"/>
  <c r="AE115" i="5"/>
  <c r="V115" i="5"/>
  <c r="T115" i="5"/>
  <c r="R115" i="5"/>
  <c r="N115" i="5"/>
  <c r="L115" i="5"/>
  <c r="J115" i="5"/>
  <c r="AJ115" i="5"/>
  <c r="AH115" i="5"/>
  <c r="AF115" i="5"/>
  <c r="U115" i="5"/>
  <c r="S115" i="5"/>
  <c r="Q115" i="5"/>
  <c r="O115" i="5"/>
  <c r="M115" i="5"/>
  <c r="K115" i="5"/>
  <c r="R86" i="5"/>
  <c r="P86" i="5"/>
  <c r="J86" i="5"/>
  <c r="S86" i="5"/>
  <c r="O86" i="5"/>
  <c r="M86" i="5"/>
  <c r="S57" i="5"/>
  <c r="Q57" i="5"/>
  <c r="O57" i="5"/>
  <c r="M57" i="5"/>
  <c r="I57" i="5"/>
  <c r="R57" i="5"/>
  <c r="N57" i="5"/>
  <c r="P57" i="5"/>
  <c r="L57" i="5"/>
  <c r="J57" i="5"/>
  <c r="AI113" i="5"/>
  <c r="AG113" i="5"/>
  <c r="AE113" i="5"/>
  <c r="V113" i="5"/>
  <c r="T113" i="5"/>
  <c r="R113" i="5"/>
  <c r="N113" i="5"/>
  <c r="L113" i="5"/>
  <c r="AJ113" i="5"/>
  <c r="AH113" i="5"/>
  <c r="AF113" i="5"/>
  <c r="U113" i="5"/>
  <c r="S113" i="5"/>
  <c r="Q113" i="5"/>
  <c r="O113" i="5"/>
  <c r="M113" i="5"/>
  <c r="K113" i="5"/>
  <c r="J113" i="5"/>
  <c r="S84" i="5"/>
  <c r="O84" i="5"/>
  <c r="M84" i="5"/>
  <c r="R84" i="5"/>
  <c r="P84" i="5"/>
  <c r="J84" i="5"/>
  <c r="S55" i="5"/>
  <c r="Q55" i="5"/>
  <c r="O55" i="5"/>
  <c r="M55" i="5"/>
  <c r="I55" i="5"/>
  <c r="R55" i="5"/>
  <c r="N55" i="5"/>
  <c r="P55" i="5"/>
  <c r="L55" i="5"/>
  <c r="J55" i="5"/>
  <c r="AJ111" i="5"/>
  <c r="AH111" i="5"/>
  <c r="AF111" i="5"/>
  <c r="U111" i="5"/>
  <c r="S111" i="5"/>
  <c r="Q111" i="5"/>
  <c r="O111" i="5"/>
  <c r="M111" i="5"/>
  <c r="K111" i="5"/>
  <c r="AG111" i="5"/>
  <c r="T111" i="5"/>
  <c r="L111" i="5"/>
  <c r="AI111" i="5"/>
  <c r="AE111" i="5"/>
  <c r="V111" i="5"/>
  <c r="R111" i="5"/>
  <c r="N111" i="5"/>
  <c r="J111" i="5"/>
  <c r="S82" i="5"/>
  <c r="O82" i="5"/>
  <c r="M82" i="5"/>
  <c r="R82" i="5"/>
  <c r="P82" i="5"/>
  <c r="J82" i="5"/>
  <c r="S53" i="5"/>
  <c r="Q53" i="5"/>
  <c r="O53" i="5"/>
  <c r="M53" i="5"/>
  <c r="I53" i="5"/>
  <c r="R53" i="5"/>
  <c r="N53" i="5"/>
  <c r="P53" i="5"/>
  <c r="L53" i="5"/>
  <c r="J53" i="5"/>
  <c r="AJ109" i="5"/>
  <c r="AH109" i="5"/>
  <c r="AF109" i="5"/>
  <c r="U109" i="5"/>
  <c r="S109" i="5"/>
  <c r="Q109" i="5"/>
  <c r="O109" i="5"/>
  <c r="M109" i="5"/>
  <c r="K109" i="5"/>
  <c r="AI109" i="5"/>
  <c r="AG109" i="5"/>
  <c r="AE109" i="5"/>
  <c r="V109" i="5"/>
  <c r="T109" i="5"/>
  <c r="R109" i="5"/>
  <c r="N109" i="5"/>
  <c r="L109" i="5"/>
  <c r="J109" i="5"/>
  <c r="S80" i="5"/>
  <c r="O80" i="5"/>
  <c r="M80" i="5"/>
  <c r="R80" i="5"/>
  <c r="P80" i="5"/>
  <c r="J80" i="5"/>
  <c r="S51" i="5"/>
  <c r="Q51" i="5"/>
  <c r="O51" i="5"/>
  <c r="M51" i="5"/>
  <c r="I51" i="5"/>
  <c r="R51" i="5"/>
  <c r="N51" i="5"/>
  <c r="P51" i="5"/>
  <c r="L51" i="5"/>
  <c r="J51" i="5"/>
  <c r="AJ107" i="5"/>
  <c r="AH107" i="5"/>
  <c r="AF107" i="5"/>
  <c r="U107" i="5"/>
  <c r="S107" i="5"/>
  <c r="Q107" i="5"/>
  <c r="O107" i="5"/>
  <c r="M107" i="5"/>
  <c r="K107" i="5"/>
  <c r="AI107" i="5"/>
  <c r="AG107" i="5"/>
  <c r="AE107" i="5"/>
  <c r="V107" i="5"/>
  <c r="T107" i="5"/>
  <c r="R107" i="5"/>
  <c r="N107" i="5"/>
  <c r="L107" i="5"/>
  <c r="J107" i="5"/>
  <c r="S78" i="5"/>
  <c r="O78" i="5"/>
  <c r="M78" i="5"/>
  <c r="R78" i="5"/>
  <c r="P78" i="5"/>
  <c r="J78" i="5"/>
  <c r="AJ105" i="5"/>
  <c r="AH105" i="5"/>
  <c r="AF105" i="5"/>
  <c r="U105" i="5"/>
  <c r="S105" i="5"/>
  <c r="Q105" i="5"/>
  <c r="O105" i="5"/>
  <c r="M105" i="5"/>
  <c r="K105" i="5"/>
  <c r="AI105" i="5"/>
  <c r="AG105" i="5"/>
  <c r="AE105" i="5"/>
  <c r="V105" i="5"/>
  <c r="T105" i="5"/>
  <c r="R105" i="5"/>
  <c r="N105" i="5"/>
  <c r="L105" i="5"/>
  <c r="J105" i="5"/>
  <c r="S47" i="5"/>
  <c r="Q47" i="5"/>
  <c r="O47" i="5"/>
  <c r="M47" i="5"/>
  <c r="I47" i="5"/>
  <c r="R47" i="5"/>
  <c r="P47" i="5"/>
  <c r="N47" i="5"/>
  <c r="L47" i="5"/>
  <c r="J47" i="5"/>
  <c r="S74" i="5"/>
  <c r="O74" i="5"/>
  <c r="M74" i="5"/>
  <c r="R74" i="5"/>
  <c r="P74" i="5"/>
  <c r="J74" i="5"/>
  <c r="AJ101" i="5"/>
  <c r="AH101" i="5"/>
  <c r="AF101" i="5"/>
  <c r="U101" i="5"/>
  <c r="S101" i="5"/>
  <c r="Q101" i="5"/>
  <c r="O101" i="5"/>
  <c r="M101" i="5"/>
  <c r="K101" i="5"/>
  <c r="AI101" i="5"/>
  <c r="AG101" i="5"/>
  <c r="AE101" i="5"/>
  <c r="V101" i="5"/>
  <c r="T101" i="5"/>
  <c r="R101" i="5"/>
  <c r="N101" i="5"/>
  <c r="L101" i="5"/>
  <c r="J101" i="5"/>
  <c r="S43" i="5"/>
  <c r="Q43" i="5"/>
  <c r="O43" i="5"/>
  <c r="I43" i="5"/>
  <c r="R43" i="5"/>
  <c r="P43" i="5"/>
  <c r="N43" i="5"/>
  <c r="L43" i="5"/>
  <c r="J43" i="5"/>
  <c r="M43" i="5"/>
  <c r="S70" i="5"/>
  <c r="O70" i="5"/>
  <c r="M70" i="5"/>
  <c r="R70" i="5"/>
  <c r="P70" i="5"/>
  <c r="J70" i="5"/>
  <c r="AJ97" i="5"/>
  <c r="AH97" i="5"/>
  <c r="AF97" i="5"/>
  <c r="U97" i="5"/>
  <c r="S97" i="5"/>
  <c r="Q97" i="5"/>
  <c r="O97" i="5"/>
  <c r="M97" i="5"/>
  <c r="K97" i="5"/>
  <c r="AG97" i="5"/>
  <c r="T97" i="5"/>
  <c r="L97" i="5"/>
  <c r="AI97" i="5"/>
  <c r="AE97" i="5"/>
  <c r="V97" i="5"/>
  <c r="R97" i="5"/>
  <c r="N97" i="5"/>
  <c r="J97" i="5"/>
  <c r="Q39" i="5"/>
  <c r="M39" i="5"/>
  <c r="R39" i="5"/>
  <c r="P39" i="5"/>
  <c r="N39" i="5"/>
  <c r="L39" i="5"/>
  <c r="J39" i="5"/>
  <c r="S39" i="5"/>
  <c r="O39" i="5"/>
  <c r="I39" i="5"/>
  <c r="R66" i="5"/>
  <c r="P66" i="5"/>
  <c r="J66" i="5"/>
  <c r="S66" i="5"/>
  <c r="O66" i="5"/>
  <c r="M66" i="5"/>
  <c r="AJ93" i="5"/>
  <c r="AH93" i="5"/>
  <c r="AF93" i="5"/>
  <c r="U93" i="5"/>
  <c r="S93" i="5"/>
  <c r="Q93" i="5"/>
  <c r="O93" i="5"/>
  <c r="M93" i="5"/>
  <c r="K93" i="5"/>
  <c r="AG93" i="5"/>
  <c r="T93" i="5"/>
  <c r="L93" i="5"/>
  <c r="AI93" i="5"/>
  <c r="AE93" i="5"/>
  <c r="V93" i="5"/>
  <c r="R93" i="5"/>
  <c r="N93" i="5"/>
  <c r="J93" i="5"/>
  <c r="Q35" i="5"/>
  <c r="M35" i="5"/>
  <c r="R35" i="5"/>
  <c r="P35" i="5"/>
  <c r="N35" i="5"/>
  <c r="L35" i="5"/>
  <c r="J35" i="5"/>
  <c r="S35" i="5"/>
  <c r="O35" i="5"/>
  <c r="I35" i="5"/>
  <c r="AI106" i="5"/>
  <c r="AG106" i="5"/>
  <c r="AE106" i="5"/>
  <c r="V106" i="5"/>
  <c r="T106" i="5"/>
  <c r="R106" i="5"/>
  <c r="N106" i="5"/>
  <c r="L106" i="5"/>
  <c r="J106" i="5"/>
  <c r="AJ106" i="5"/>
  <c r="AH106" i="5"/>
  <c r="AF106" i="5"/>
  <c r="U106" i="5"/>
  <c r="S106" i="5"/>
  <c r="Q106" i="5"/>
  <c r="O106" i="5"/>
  <c r="M106" i="5"/>
  <c r="K106" i="5"/>
  <c r="R48" i="5"/>
  <c r="P48" i="5"/>
  <c r="N48" i="5"/>
  <c r="L48" i="5"/>
  <c r="J48" i="5"/>
  <c r="S48" i="5"/>
  <c r="Q48" i="5"/>
  <c r="O48" i="5"/>
  <c r="M48" i="5"/>
  <c r="I48" i="5"/>
  <c r="S75" i="5"/>
  <c r="O75" i="5"/>
  <c r="M75" i="5"/>
  <c r="R75" i="5"/>
  <c r="P75" i="5"/>
  <c r="J75" i="5"/>
  <c r="AI102" i="5"/>
  <c r="AG102" i="5"/>
  <c r="AE102" i="5"/>
  <c r="V102" i="5"/>
  <c r="T102" i="5"/>
  <c r="R102" i="5"/>
  <c r="N102" i="5"/>
  <c r="L102" i="5"/>
  <c r="J102" i="5"/>
  <c r="AJ102" i="5"/>
  <c r="AH102" i="5"/>
  <c r="AF102" i="5"/>
  <c r="U102" i="5"/>
  <c r="S102" i="5"/>
  <c r="Q102" i="5"/>
  <c r="O102" i="5"/>
  <c r="M102" i="5"/>
  <c r="K102" i="5"/>
  <c r="R44" i="5"/>
  <c r="P44" i="5"/>
  <c r="N44" i="5"/>
  <c r="L44" i="5"/>
  <c r="J44" i="5"/>
  <c r="S44" i="5"/>
  <c r="Q44" i="5"/>
  <c r="O44" i="5"/>
  <c r="M44" i="5"/>
  <c r="I44" i="5"/>
  <c r="S71" i="5"/>
  <c r="O71" i="5"/>
  <c r="M71" i="5"/>
  <c r="R71" i="5"/>
  <c r="P71" i="5"/>
  <c r="J71" i="5"/>
  <c r="AI98" i="5"/>
  <c r="AG98" i="5"/>
  <c r="AE98" i="5"/>
  <c r="V98" i="5"/>
  <c r="T98" i="5"/>
  <c r="R98" i="5"/>
  <c r="N98" i="5"/>
  <c r="L98" i="5"/>
  <c r="J98" i="5"/>
  <c r="AH98" i="5"/>
  <c r="S98" i="5"/>
  <c r="M98" i="5"/>
  <c r="AJ98" i="5"/>
  <c r="AF98" i="5"/>
  <c r="U98" i="5"/>
  <c r="Q98" i="5"/>
  <c r="O98" i="5"/>
  <c r="K98" i="5"/>
  <c r="R40" i="5"/>
  <c r="N40" i="5"/>
  <c r="J40" i="5"/>
  <c r="S40" i="5"/>
  <c r="Q40" i="5"/>
  <c r="O40" i="5"/>
  <c r="M40" i="5"/>
  <c r="I40" i="5"/>
  <c r="P40" i="5"/>
  <c r="L40" i="5"/>
  <c r="S67" i="5"/>
  <c r="R67" i="5"/>
  <c r="P67" i="5"/>
  <c r="J67" i="5"/>
  <c r="O67" i="5"/>
  <c r="M67" i="5"/>
  <c r="AI94" i="5"/>
  <c r="AG94" i="5"/>
  <c r="AE94" i="5"/>
  <c r="V94" i="5"/>
  <c r="T94" i="5"/>
  <c r="R94" i="5"/>
  <c r="N94" i="5"/>
  <c r="L94" i="5"/>
  <c r="J94" i="5"/>
  <c r="AH94" i="5"/>
  <c r="S94" i="5"/>
  <c r="M94" i="5"/>
  <c r="AJ94" i="5"/>
  <c r="AF94" i="5"/>
  <c r="U94" i="5"/>
  <c r="Q94" i="5"/>
  <c r="O94" i="5"/>
  <c r="K94" i="5"/>
  <c r="R36" i="5"/>
  <c r="N36" i="5"/>
  <c r="J36" i="5"/>
  <c r="S36" i="5"/>
  <c r="Q36" i="5"/>
  <c r="O36" i="5"/>
  <c r="M36" i="5"/>
  <c r="I36" i="5"/>
  <c r="P36" i="5"/>
  <c r="L36" i="5"/>
  <c r="D30" i="5"/>
  <c r="W116" i="5"/>
  <c r="D31" i="5"/>
  <c r="AB116" i="5" l="1"/>
  <c r="Z116" i="5"/>
  <c r="Y116" i="5"/>
  <c r="AA116" i="5"/>
  <c r="AC116" i="5"/>
  <c r="X116" i="5"/>
  <c r="M59" i="5"/>
  <c r="I59" i="5"/>
  <c r="S59" i="5"/>
  <c r="O59" i="5"/>
  <c r="J59" i="5"/>
  <c r="N59" i="5"/>
  <c r="R59" i="5"/>
  <c r="Q59" i="5"/>
  <c r="M116" i="5"/>
  <c r="Q116" i="5"/>
  <c r="AF116" i="5"/>
  <c r="J116" i="5"/>
  <c r="N116" i="5"/>
  <c r="AH116" i="5"/>
  <c r="T116" i="5"/>
  <c r="AE116" i="5"/>
  <c r="AI116" i="5"/>
  <c r="O88" i="5"/>
  <c r="J88" i="5"/>
  <c r="R88" i="5"/>
  <c r="L59" i="5"/>
  <c r="P59" i="5"/>
  <c r="K116" i="5"/>
  <c r="O116" i="5"/>
  <c r="U116" i="5"/>
  <c r="AJ116" i="5"/>
  <c r="L116" i="5"/>
  <c r="S116" i="5"/>
  <c r="R116" i="5"/>
  <c r="V116" i="5"/>
  <c r="AG116" i="5"/>
  <c r="M88" i="5"/>
  <c r="S88" i="5"/>
  <c r="P88" i="5"/>
  <c r="I139" i="5" l="1"/>
</calcChain>
</file>

<file path=xl/comments1.xml><?xml version="1.0" encoding="utf-8"?>
<comments xmlns="http://schemas.openxmlformats.org/spreadsheetml/2006/main">
  <authors>
    <author>DavidWon</author>
    <author>Sonu</author>
  </authors>
  <commentList>
    <comment ref="N9" authorId="0">
      <text>
        <r>
          <rPr>
            <b/>
            <sz val="9"/>
            <color indexed="81"/>
            <rFont val="Tahoma"/>
            <family val="2"/>
          </rPr>
          <t>Big Cost Trick</t>
        </r>
      </text>
    </comment>
    <comment ref="J35" authorId="0">
      <text>
        <r>
          <rPr>
            <b/>
            <sz val="10"/>
            <color indexed="81"/>
            <rFont val="Arial"/>
            <family val="2"/>
          </rPr>
          <t>=VLOOKUP($J$34,$I$6:$N$29,3,0)+(IF(D3&lt;=$J$7,0,D3-$J$7)*$K$12)</t>
        </r>
      </text>
    </comment>
    <comment ref="J59" authorId="1">
      <text>
        <r>
          <rPr>
            <b/>
            <sz val="9"/>
            <color indexed="81"/>
            <rFont val="Tahoma"/>
            <family val="2"/>
          </rPr>
          <t>=SUM(J35:J58)</t>
        </r>
      </text>
    </comment>
    <comment ref="H120" authorId="0">
      <text>
        <r>
          <rPr>
            <b/>
            <sz val="10"/>
            <color indexed="81"/>
            <rFont val="Arial"/>
            <family val="2"/>
          </rPr>
          <t>=IF(J120&gt;0,HLOOKUP(I120,J33:J34,2,0),IF(K120&gt;0,HLOOKUP(I120,K33:K34,2,0),IF(L120&gt;0,HLOOKUP(I120,L33:L34,2,0),0)))</t>
        </r>
      </text>
    </comment>
  </commentList>
</comments>
</file>

<file path=xl/sharedStrings.xml><?xml version="1.0" encoding="utf-8"?>
<sst xmlns="http://schemas.openxmlformats.org/spreadsheetml/2006/main" count="633" uniqueCount="121">
  <si>
    <t>Objective:</t>
  </si>
  <si>
    <t>Total</t>
  </si>
  <si>
    <t>=</t>
  </si>
  <si>
    <t>Monthly Minutes</t>
  </si>
  <si>
    <t>Data</t>
  </si>
  <si>
    <t>Text</t>
  </si>
  <si>
    <t>Verizon</t>
  </si>
  <si>
    <t>Att</t>
  </si>
  <si>
    <t xml:space="preserve">Sprint </t>
  </si>
  <si>
    <t>T-mobile</t>
  </si>
  <si>
    <t>Mean</t>
  </si>
  <si>
    <t>SD</t>
  </si>
  <si>
    <t>450 Voice Plan</t>
  </si>
  <si>
    <t>900 Voice Plan</t>
  </si>
  <si>
    <t>Unlimited Voice Plan</t>
  </si>
  <si>
    <t>Verizon voice plans</t>
  </si>
  <si>
    <t>Voice package minutes</t>
  </si>
  <si>
    <t>Overage charges</t>
  </si>
  <si>
    <t>Texting Plans</t>
  </si>
  <si>
    <t>Data Plans</t>
  </si>
  <si>
    <t>200mb</t>
  </si>
  <si>
    <t>Pay-per-use/mb</t>
  </si>
  <si>
    <t>Pay-as-you-go/text</t>
  </si>
  <si>
    <t>Unlimited data</t>
  </si>
  <si>
    <t>10gb</t>
  </si>
  <si>
    <t>Unlimited everything</t>
  </si>
  <si>
    <t>Voice/Text/Data*</t>
  </si>
  <si>
    <t>*Manual calculation based on maximum data plan</t>
  </si>
  <si>
    <t>Similation</t>
  </si>
  <si>
    <t xml:space="preserve">Minutes </t>
  </si>
  <si>
    <t>Verizon text plans</t>
  </si>
  <si>
    <t>ATT text plans</t>
  </si>
  <si>
    <t>Sprint text plans</t>
  </si>
  <si>
    <t>T-mobile text plans</t>
  </si>
  <si>
    <t>500 Voice Plan</t>
  </si>
  <si>
    <t>450 Overage</t>
  </si>
  <si>
    <t>500 Overage</t>
  </si>
  <si>
    <t>900 Overage</t>
  </si>
  <si>
    <t>Pay text</t>
  </si>
  <si>
    <t>300 text</t>
  </si>
  <si>
    <t>1000 text</t>
  </si>
  <si>
    <t>Unlimited text</t>
  </si>
  <si>
    <t>Pay data</t>
  </si>
  <si>
    <t>2gb</t>
  </si>
  <si>
    <t>4gb</t>
  </si>
  <si>
    <t>5gb</t>
  </si>
  <si>
    <t>ATT voice plans</t>
  </si>
  <si>
    <t>Sprint voice plans</t>
  </si>
  <si>
    <t>Tmobile voice plans</t>
  </si>
  <si>
    <t>Verizon data plans</t>
  </si>
  <si>
    <t>ATT data plans</t>
  </si>
  <si>
    <t>Sprint data plans</t>
  </si>
  <si>
    <t>Tmobile data plans</t>
  </si>
  <si>
    <t>Month</t>
  </si>
  <si>
    <t>Anytime</t>
  </si>
  <si>
    <t>Nights/Weekends</t>
  </si>
  <si>
    <t>In Network</t>
  </si>
  <si>
    <t>Data (MB)</t>
  </si>
  <si>
    <t>Voice</t>
  </si>
  <si>
    <t>ATT</t>
  </si>
  <si>
    <t>Sprint</t>
  </si>
  <si>
    <t>Tmobile</t>
  </si>
  <si>
    <t>Verizon voice planS</t>
  </si>
  <si>
    <t>att</t>
  </si>
  <si>
    <t>sprint</t>
  </si>
  <si>
    <t>tmobile</t>
  </si>
  <si>
    <t>voice</t>
  </si>
  <si>
    <t>text</t>
  </si>
  <si>
    <t>data</t>
  </si>
  <si>
    <t>objective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</si>
  <si>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</si>
  <si>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</si>
  <si>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</si>
  <si>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</si>
  <si>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</si>
  <si>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</si>
  <si>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</si>
  <si>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</si>
  <si>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</si>
  <si>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</si>
  <si>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</si>
  <si>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</si>
  <si>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c768d88c-592b-4887-a2ee-377f82e3fd4b</t>
  </si>
  <si>
    <t>CB_Block_0</t>
  </si>
  <si>
    <t>㜸〱敤㕣㕢㙣ㅣ㔷ㄹ摥ㄹ敦慣㜷搶㜶散挶㘹摡昴㤲扡㤷昴收㘸ㅢ愷つ㙤㈸㈱昵㈵户收收挴㑥㑡㔵捡㜶扣㝢挶㥥㘴㘷搶㤹㤹㜵攲㔲㈰㠵搲㔲㉥㐲㉤て搰㔲愰慡㔰〵㉦㐸敤㐳搵㐲㜹㐰㐲〲愱ㄶ昱㔰㈱昱㠰㔴ち㠲〷㄰㐴攲愵て㤵捡昷㥤㤹搹㥤摤昵㡥摤㙤ぢ㉥昲㈴晢攷捣戹㥦昳㕦捦晦㥦㐹㑡㐹愵㔲敦攲攱扦㝣搲㑣㕣㌱戵攸昹挲捥㡦㔷捡㘵㔱昴慤㡡攳攵㐷㕤搷㔸㍣㘴㜹㝥ㄷ㉡㘴ちㄶ捡㍤慤攰㔹て㡡㙣㘱㐱戸ㅥ㉡㘹愹㔴㌶慢慢㈸㘷㈷晣つ㐴㉦㍡㕢昵愶〱愶挷挷㡥捥㥣㐲慦㔳㝥挵ㄵ㕢㠷㑥〶㙤㜷㡤㡣攴㐷昲摢㙦摤㌹㤲摦戶㜵㘸扣㕡昶慢慥搸攵㠸慡敦ㅡ攵慤㐳㤳搵㤹戲㔵㍣㈸ㄶ愷㉢愷㠵戳㑢捣㙣扢㜵挶戸敤㡥㤱摢㜶散㌰㜷敥扣愳ㄷ㐳愷㡥㡣㡦㑤扡挲昴㍥愰㍥㌵㑥昹戶〹㔱戴戸㌶㈱㕣换㤹捤㡦㡦攱㙦㙣晥㜸扢㍤㍦㌵㈷㠴捦愱㠵㉢㥣愲昰㜴㌴散戱㐷㍤慦㙡捦㜳昳㜴㝢㉦㤶㕡㌴㍣㕦戳挷㐵戹慣摢㔱慦㔹晢㈸昶慥㙣㉣昶摡㔳挲昱㉣摦㕡戰晣挵㡣㍤㡤㡥㑡㝤昶〹㑦ㅣ㌷㥣㔹㜱挴戰㠵㘶敦慢㕡愵㜴昰愴扡㙥㠸扡㠸㑦㑣㉥㍦㍦敡搹攳㜳㠶㉢㘷攴㜱㘳ㄲ敡敥㜵㡢㡤㜵慦㙤摦㉦愷㉥㐷㘰㥦㕢摡搷㐳挹㐹挳慤搵ㅣ㙥㕦㌳㕣㝣攳っ㙥㘹㕦㍦戶㐷㡤㙤㙥㙡摦㐶㙥㘵㘳㙤愵㈷愴㙦戹愳㔸㡣㥥㈱攸㈶挸ㄲ㄰㠱㝡㡥愰㠷愰ㄷ㐰㐹晦ㅢ㕣ㄲ㙦挸㈲戵㘰愸㠵ㄹ戵㔰㔴ぢ㈵戵㈰搴㠲愹ㄶ㘶搵挲㥣㕡戰搴挲㈹戵㜰ㅡ㜵愲㈷摢摤慤㠶捦㐶攷捦㥢㈷㕥㝣昱攰慢捥扦㝡㕦摤㌶戲愵㜷ㅤ㉡ㅤぢ㈷㌵攱ㅡ㘷㐱㙡㜵㉡摥㥥摦挶㍦换㜳〵㤸挲摣㘱摥㙥㡥㡣㤴㜶㙣㌳㙥㌵㌴㉥㉢〱昹つ㠴㌲㠰扡扤收㍤㤶㔳慡㥣㤵戸扢㘲捣昰㐴㝤攳㠶挳戲戱㑡搵㈹㜹㤷㉦㕤㌸攵ㅢ扥戸慣戹慣摥㐹㑢戳㈹戰㤵昰攴㜸㥢㥢㥢㥤㌴捡㔵㌱㝡捥ち㡡慦㙣㉡戶㈷摤捡㑣晢搲扤慥㌸㔳㉢㙤㤹搱㈸㠴摡㠲散扢㘵㤵㐱㔱㌰慦愱昱戹㡡㈷ㅣ㌹扤㘱㝢搲㉡㥥ㄶ敥㤴愰㐸ㄴ㈵戹搴㡢㔹ㄴ㜲晤昰㔱〷ぢ〵户㤶慥㠹攷㥡㝢捥昹㘰㘶㔱挲㝣攷㠵敢㉦㑥ㅢ㌳㘵戱戱愱㑡㌰㈶ち㌶㌵㘴敦慤ㄴ慢摥㜸挵昱摤㑡戹戱㘴戴戴㘰㐰搲㤴づ㔷㑡㈲㥤㑥㐹愱〰㠱摢搵愵㈸愹㥢摢昳㠲㐴㐴っ挵㘴攴㑢ㅢ挹㉥㝦ㅣ慢挳㉡捡㠲㌴愹㕥户㑣㘷㥣慦㤴㌱〹ㅣㄸ㕢ㄳ昵〷〷扤㜱㤹㙥㙢㤸晢㜰㉢慢敡㘰戸晡㍤ぢ挲昱昷ㅢ㑥愹㉣摣㐴敤愷㜰㐶㝡㍦㠰㜶〱〲愱敤敥㔱搵㈹攷㤴㐵敤慣㔵昲攷㌲㜳挲㥡㥤昳㤱〷つ㤹捤㜲㙢㕢ㅥ晤㈲㘴改敢〹〶〱㜲戹㔴㘶〳㉢㘵㜲㜸㔲ㅡ愵㔳〲㉦㌷〸㜲戶㙢攰攵㕥㜳慦㔵昶㐵㈰㤴晢㑤㘰㈴搰㙡ㄲ㝤㝤㈴㔱搷㈸〶ち㘳㠳㌹づ㉡㌵㉣挷㕦慣昳㙤ぢ㤷〴㐴戴㈶ぢ㔶㥤㉣愰㈸㘸㤴〷〹扣〶愲㘹㤲〶挹㤵㘳㐴㐴㌶㐸搰散攸戹㤱挸㔸㍦㐱㐶愰㝥㥣〸㔹㝢㕢㝢ㄹ㐱㘲㙦㈵㔲㌶㙡换㡦㙢搲㙣㈹㕢㍥㤰㘶ㄷ㘳攳昴㡤〴㤷㄰㕣㑡戰〹㐰昹㉢㈴ㅣ愵ㅣ搲㡤㡦㝥㌹摥昵㉢〸慥〴㠰㝣搲㈹㜳㐲㔱㐵ㅢ㙡㈵㜶㈴敢昵挱㑥㤶㐶㜱㈰㡡㘸ㄹ搷散捣㍥㕢㈲㍡戴㍡㔷㠷慥㑤㑢ㅤ㝢㝤㝢摡㡣㉦㠷ㄴ㤹㔰㌵扥搶㘵慡挶㌷㠲㔵㍢搴㕢㔷愱愹㍥㐴㜰㌵㐰愰㔸㘸散慥捣㥡愷㌹昹㤱㌰㠹〲㐳愸㐳攵ㅥㄲ㌱捤晦〴〱搷㜲㜴㔹戳㥦㘹ちづ㥢ㅦ㜹晢㜹㙢㝢摥づ㤱摥愴㌳搷㜴づ㝤㐵敦搱㠲扥〶散愵晣戱慤㝥戹づ挵晡ㄶ㠲敢〱㥡昴ぢ㑦摥敦搵㑢㈰㑤㘲㍢㠶戹昵昴戸㐸ぢ㜷㝡㜱㕥㐸敤搳㙢㑥ㅢ敥慣昰攱扤㌸㌰〱㍢戸攲扡愲㡣〳㙤㐹㘶昰散㜲㐹㘳愶户搷慤搸捣㕦戳㡦扤㡦㠴㘲㐸愷搵慥㔴㤳㝤㥣㘰㘷挶晣㑤㌱捡愱晥扤戵扤㤰㠸㌵㙡㈴㉦戶㑢㍥㕢慥㐹㤲づ㈴挹㡤搸㔶晤㈶〰㐸〹攵昷㙤㈵捡㌰慢㙤㤵搵ㅡ慤㔵㝡昷ㄲ㑥㈶㑤晥挳ㄶ㌹搲ㄳ㌸㙢挷攰㍢昰晡散㈹换慥〹㡢ㅥ㝢㔲戸㐵昸ㄵ慣戲挸〵㉥㔹㡡㥡㌵㔹昱ㄱ㤱ㄵ㕤㕤㉤㘷改〴摦㥡愴㤳㈶㈹㤱挸敤㠹㠵〹攷昰㍡㔱搱〵㐹愱㤲攰ㄶ慡㐹㈰㔲ㅥ敢慥㠹㤸づ㐴㑣ㅥㅢ愷摦㐲戰㡤㘰〴㐰晢㉤㈴捤㑡㌷㥥愱戰敥〵扡戳ぢ㠵㔴㤶㘸㤰敥挱搷摢ち慢摢㌸捣づ㠲㡦〱㌴㤹㍦㜴㍥㈶㄰愲㐴㜹㡣㄰㘹㉤改收㐹㑢㥣㈵つ慣㌳ㄱ㔴ㅡ慦㝡㝥挵㘶㔴愹捦㥣愸ㅣ愹昸ㄳ㤶㌷㡦㈸搴愰ㄹ㈶敥㤹ㄳづ愸换㠵敤搳㤴㔷㤹㥦ㄷ㈵摤㥣慡㔴㈱摡づ㑣慣㠶㐳㌹搶〷㕢㔲㥥换㔵〵㑦㘷㘷㘳㜴愱挸ㄳ㌱㝣慤昴挴慥挸昳捤㐳㕦㝦㝤㐷愷㉤扦㉣㝡捣㠰改㤸捥㥡搸㐵㐴つ㑡摤收昴㥣㉢挴㐴㥦戹捦戵㑡㘵换ㄱ㐴〶㙣㑣〶敡づ㠹㔹㐴〸㈶㉢㡣晦㔵㥣㍥㜳摡㌵ㅣ㙦摥㘰㌰㜱㜱㝤挳㥢っ㠹㘸收㤸攵㜸ㄸ㐶㘲㤱改㝥㜳㙡慥㜲ㄶ搱摡慡敤散㌳收扤㔵㠱ㄵㄲ㝤昰㐸搴㈸慡愲慡㑡㔶捤㜶㡡ㅦㅥ挸㔳愹敤昸愵〹㈴慥㔲ㅡ晤攵〹摡㥢㜶㝤ㄸ㥦愱㥤捥㌹昵㈲㜲㔴换散㑡㤴挲攴㔴晤づ戶搹〹㜰昷扥ㄳ〷敡㔱戹昷ㄵ慦搶攸攱㑦㤰昱㤲㉣㙡㐱㄰晡攷搶〵愴挲㍣㔲づ㌸㄰ㄸ攷㕢㌳昹攵㑣㔹㠷搴户慥㥥摣㡢㈸㔲慦㜹挸㤸ㄱ㘵挴愲㙤挳㕦ㄷ扣搰㡣戵㡤戲ㄷ㤶㡤㔷㙣摢㈰㘹㤱㉣愷㡡〶㈹㜸戴敡㔷づ㕢㡥㙥〲㐸晡ぢ戳㡣㜳挸㌲捥挹慣㕥昳㌸挳㠲㌲捤扥㉡戳㠶㙢昹㜳戶㔵捣昲㠵愱扢㔵㐱㤳㘰㜲㑡摥攸㠹㘴挶㔰㤳㌵㝦〲㈶㥢㤷〷扡昳㤰愳摣㍡愲ㅦ㤴慢㉡ㄹ晣㔱㍡㜴㉣㐱挰㐸㉦愹㝥㈷㝡搳攴捤〸㠸ㅣ昹㕣㠸敥㕦㕣昸〲㜲〲扦ㅣ戱㥥㐰㈲昰〸挶㠴㍣摤摢ㄹ昳㠴㘳昹挰ㅥ㌱戶搷昲㈷㍣愰ㅣ〰㐹㜹扣扤㑣㘲㌵搶㘸戸愶ㄵ慥㙡㉤㙡㔰ㄳ㥢㕢换攳㝡攳扡㈵㡡〳㡤ㄲ㔳㈴换㔵㤲㥡㘵㠹㌹慥㈶㔵愳㐸挵ㅤ㘹ㅢ㈵挹㙤㕡摦㜷㑡㤱昷愱㤸㈴捤愴昴㕤㤲㔰㄰攴㈵㜵㐰㐷搱㕦㥦㑣ㅥ戱㘸つ㙤㠰ㅣ昵㔴㤰搷ㄷ㠶〳て攰捡㐹㐹攴挲㌷昰昷扡㌰㜹戴敡㌷㤴ㄸ攷〶挳㤲搱㜲昹愸〳㉢愱㘸戸愵㔵挲搲㔸㕢愰㘱㈴㜷㜶慡晤㠳敤㡤㌱㘲挸㠶っ㠹㈴昸㠱挱㠶㘰慥㔸㌴㤵搶㔹ㅦ户扡㤶㥤攵摢㘱㘱㌸ㄲ〳㔳㝥㘹㐲㉣㐸㌳慣㙥挹て捡〶戵搳愲㤴愳扡㌹㍡攳㐱愵晢㤴攳㘱㑡㌲戸㙥ㅥ愷㕢ちㄷㄸ㈰㜶挳搴㘴搱㐷㔸户搶〱㑦〶慢〷㍢搸㤱㈰㙣㐲敢㡣ㄲ㌴㤳㐰戸㡤㡢㈰敦㜴㠸㔱〸㔲㔳㍥晦摣慤㍣晤ㄴ㥦ㅦ敦㑥㐵㠹㤰㠹ㄸ敡㑡戰ㅥ㠰摣㜸㔴㤲㕣㌴ㄸ〵换〳挹㈶㠵㔶㙦㤴㐷ㄳ愳㡦㈶㥦敢攳〶て攳㔸晤㘴㥢㌲敥戸昹ㄶ戴㘹㜹㜱㥤㜹挰㈹㤶慢㈵㈱㔵㜱㈴慢愵㐶㕥ㄵ昸㤲搷晦〲㙥㑡搸㤷㜰㔳づ攰㈸挵㈵ㄳ㐹㥤摢摤晡㈷搱㕣ち㌹昴ㄱ挸㌶〶ㅦㄳ摣㜲㌲ㄸ搶㜲㐷㠱昶攱晡晡攵〵㜹㜱づ㈲慤㈵㡢戲散㄰敥攲搵㈲挸㤲摢㘲搵づ㔵づ㔵㘸戳挷戲昶㕢㐱搶慡挰ㄱ搶ㄹ〸扣㑣〶挶㐸㠷摣挱㑥㔲ㄷ挲挸敥㠵㉦挸搷搴㠵摤愱昱愱㌰扥换㔳㔰ち扢ち㐶愲挱慤搶慤㙥㠵㤱㕦㕡摥晡㕤〰ち㐳挰㌴㘸㔱㌳㌰㜰挶㤰㕥摥挰㘱㌰㌲㈱㍡ㅡて愴㌲㐶㌹〸㠷㍤㤰〶㙥攲㐱㝡扡〲㈵攴㙦㤰㤷挲愲㝢㠹挳㌶㡥㐰ㄵ㜷㘳㔳收愴攱攳敡㡢戳愹㈹㝢戴㔴愲戹ぢ晦摣慡挰㉡慥㙤〴收攸㠶愶ぢ㔹㜲㑤戴敦慥㙤㉡〸㉦ち㙥㥦挸敦㌷晣攲摣㤴扦ㄸ㕣摡敡㤴㈴戴㥦挳ㅦ戱攴攸戴㤹搳づ㉦愱㉥㜰敦㜳愷㥤捡㔹㐷捥㑢昳㜸攳㡦㔶慣摥摤捤㐹收㔲敦攲㡦㝣搴㤴昶㉡㝡㕣挹戴搹㐱摤㐱挲㝥攴ㄳ㐸㠳㈱愴ㄳ攸〴戶㝢敤挶〰改㘴㐳ㄳ㥤㐸㐱戰㐶㈸捥散〷㐶㈸捡捦㠰㔶ㄲ㑢㜰㈴挷㥥㍦て搶㔷㝥㡡ㅣ㈲ㅣ敦愱ㄸ搱慥㐶㉡〱㜵㔲㤰㠷搷㍢㜸ㄹ攴晦〷㑢ㄱ㌷㉦挹㑥晦〵㘶㔶㕥㘹㐶搱㘶愲攸攵㔶ㄴ㌱㄰晢㥥㐲摥㥣晤摡㔱昳㐳扦搶晢㍦㍣㙡摥つっ昳㤱搶ㄸ㠲㙡っ挶搷㡣㠱慥ㄶ㘳㘰ぢ㡡愵㌱㜰㤰㙤ㄸ慦て㡣㠱搰摢㜱ㄸㄹ换ㅢ〳㡣攲㈵㤸㝣戱愰㙡捣㠱挱戳搶㐶㥢㥥戰晤戸㕥㉢㍣㐴敥愱㥥扣㜱昸㥥㉥㘹捤㥥㌴㕣挳摥㈴昳昷戹〲㙡换㥤挶㝤㙤搹㠴㉤㉥㕢戲㐴㌶㕡挲㉢ㄱ昹搳搷㍣㈷㉢扢愵づ㑣〵㑦攰愸㔷戲㑡收㝤昸㐴ㄴ㥥㄰㔲㥦摤昰㤳㝤㝦㝡昰㤱摤扣㤷ㄶ搲慡挶㐰㜰㈷挱㜹㕡づ〸摦挶慥㠴㕣捣捦㙦づ攳㐳㈴㙢扥㉣挶っ㔷摡㍢㥥㙥㐷挹㠰昰㘲㠴ㄹ㄰摦㙡㌰㈶㜱挳㈱㌰㈶昳㑤㡥㑤昹昹㤲㜴〶收㘳ㄳ㤷摥扢㈸㐰愸戴㔵㔹ㅤ摡㤵摡㡢㔰㍡敦㜱㈲㡤昶㈰捦㤷㝣ㄴ攵㠵㘶慤戶㠳㕡㑤㥡㠹捡㌰㙡㐴㔲ち㤱〶㔲㐸晣挸挲搰扦㤴㔲㤳㐸㘸㜹㠰㠴ㄸ㕡㜳㌰㤷㈷晦㌵㈱㈰㙡搷晢㍡晣㔴〵扢〸㉣㐶㕥昷㑥捦慥戴㍡㈳搵挴愰慣㍣㝤ㅣ㐳㐲ㅥ㔳㤸挱㈸慤捣㍤㡥㐴昴㘸㈳㐸慤搸昱挴㐱晡散㈰挴ㄶ㌰戶㘶搳慢㤶戳昷㌸㔵摣昱㠰㥥挹㐸㠵攱慣㘷㌶㡥㥥㌲ㅡㄷ㔴捤〵㔹㠴晤㐱戲搶愸㈷㉣㠲捥㜲㌶攱晣㠹㌰ㅦ扦〷㘲昹㜰扤敢㡢㥢㑢愸攳㥣㙥㉣㤰㍦搸㕦㥢ㄳㄸㅢ愳㤲㘳㈰㘱㔷㔴㉢ㅢ㕣〲㥦㐲ㄳ㘹捦㉢㝡㍤挹戱ㄴ㠵搱攸㠸戳扡搴ㄶ晤捦㌸戵攴慣㘹搶㘶挰扡㐱晦㥦㐴挶戲晡㕦㘱㤴㑤愲散㥥㌰挱ㄷ㡤㤱㤲㘵㠳㌳摣ㄱ昸戰ㄱ愶㤱㐷㘰㕤㈶ㄹ摣づ㔲㔳昸㐴㌵㈸㤶ㄲㅣㅥ慥㜴昳㈵㠸㕡㕢摡戶㍤㙤〵㈰愳㐰摡㡦㈰㠲摡戶攷愴㕢捦戱㤹㝢㤱扤攱戰㔵㜴㉢㕥挵昴㠷愶㄰摥ㅤ攲ㄷ㘶㈶㙣㥥㔱攵昹㘶愱㜶㉤㜶愲昷㍥戴㌹㜲ㄴ〲晢㠸昰㍦愸愸㈳㘳〸㉢㡢㔹昰㙢愳㠱㔸㈰㠹摡挱扢挸㍣㔶㌵捡昸㐰昵㈸扣㥡㍥戳㔶㠵戲ぢ㝣换捤㜷㌱戸㜵戸㡤㜵㄰㥥ㅦ㔱捥㈳っ㈶㤷㜰摦晤摣搷收㍤㘸慣ㅢ慥捤㘳捤捥扣㙢㌹敤㠷挰改捡㐶㘹㈴ㄹ㡥挹敦㡥㜳晡晤㠴㠸昳搰㍢扡㜲㔷㉣㝢ㅢ〴㥤㠷㥦㙤搳攵㌵㕣㠶愳㙣〵㜱敥捦愰愹㜲ㄷ〱㝥㝡㈱㑣昰㐵愱㍦敦㑥㈶㥥挵戲挸〰㐸愷㌲〶㐰㝢慡晥晥㔲㔴慤昰㘸㐱㉡捣㈹摦㐳㌹㜷㈹㔸㙤㠹㜹㌸㙡挸㈳〴搲扡〰㠸ㅥ㠵㐷〸㌹晥搳㘸㔰ㅢ㝦ㄶ戹敤挷晦捥㤲攳㔳昹换昵挵晢ㅦ㠸㤴㠷㝥ち挵晡㘹㠲㌲㠱つ㌰㄰改㤰㝥㡡㐵捡㥡㑣㄰㐴㜸㘵㌷搲㜸㝥ㄷ晥晢收敥搷㕦攳昳㡦摤㡡ㄴ㠴㈸㙡㕣〵〵愱㕣挵ㄳ昱㔵捣㈳户晤㉡扥戹搴㉡〶㈸㈳㌹ㄳ摤〵攸敢㔲㐸㉢㜲㔵ㅥㄲ摣㔰晥ㄴ㠹㔰㈴ㅡ㘶㌱㐰挴捡戶㔵㈴搰㤶㍢㉦摢㉥㈰ㄱ戵ㅤ㠸戶㐷攳㡥㈴㝣换㈳つ㈵摥㝤愴晢㈶ㄳ昸㕦㌳㠱㝡捣摡愱攳㜵㔵〸〹慣㡤ㅦ挷戶㤵敤㤹づ㠳晡捡攳ㄱ㠶昶敦㡦㍥㤴㔲挳㌰ㄳ㈸㈴㌰㑤㐹㔱摣㐸攵㉢㔱攵ㄷ㕥慡㝢㐹㔱㠰〷㘴ㄴ㔴㈶攵挹捡㡦㐵㤵户攳㈳㉣㔹㈷挵㑢〳㝣摥㡣㉡㤳㐲㘵攵㐷愳捡㝦摦扥愹㔶㌹㈲挸愰㘷㡤搴㤲㘰昴捡㘳㐰散㠳㙣㥥慥㌵㤳㡡戴挷っ戲㈹㐲㘵戴戸㉣㔵㘹㉦敥㝦戸昸㈴晡㄰慥㌳攱搶〷愴㙤昰㍦㈳ㅣ挰㌵愷〹挳㌷昰挵昳〲攲换慥㉥摦搸㌸㘳ㅥ㜵㤱搱㙤ㅥ昰㜰戸㉡慤㉡ㄲ㠱㕤㤰づ昶㜷ㄹ㍦㝣㠲つ㔹摦㡦㈸㉥愶昲摡㐸㘷㕡㐴挶㔲搲捡㈳ㄱ㘶㔳攷敢㌴愳㝦づ挸㠱扣〴㘴㐲晦㍣㘰㄰㝢搹挰㡣〱ち〲挹攵攷㤱搰ㅦ㈶昸㈲㐰㑥㈱搷㤳づ㌲㕦〲攸㡦晥㕦㡡愱〵改㌸㔱㤵㠷愲挱攲㘴愴㝦㤹つㅥ〵攸㠲挷㔶〹㠹㌰愷㍦㠶㥣昸愰㤴㈰㜲搰挷㔹昰㔵㠲慦〱攴㌴㑥㜶挵扢挶㌵㜵愸挲扥㡥愶ち户㐲ち戴㙦㠴〹扥㘸攷〱敥㙣㙦㌴昳㑣ㅣ㝤挷㡦攸㘶挳〷晢㝢昰〱晥㈲ㄷ摤㠵晦㝦㐴㤳ㄶ㝥㕡晤㜸㘷㝤㤱〹㌴捥㠷㍦ㄷ㥢晤㍥晡攱扡敡挶㈶㝢晣〴㝥㔹㌵愳㍣㡣㝦捦攳愷㥣挱〸ㅣ㠵㉡㌷ぢ㝦ぢ㘹㐰ㄶ捣㠷〵搴㕤晡ㄳ〰ち㜱㑣㍣改㑦昲㡤愸㘵晦晡户挲〴㕦ㄴ攲昵㍣ㄳ攵戰㜹㌴㈰㜱㉤ぢ㑥㌷つ㐸晣换㠲㔳昱〱扦㡤㕣㐵㈲ぢ㠹㐶昵㐴愴愵㤹晢ㄴ㐰㕦㔷㍦攷㐶㜵愷㥥㔳㡡て㤴ㅥ㜸攰敤晥昴搰㘵改㑦摤搵晢搴㥢扦㜹敢挹㌷㍥扤敢㙦敦㍣昳捣ㅢ㝦㜹昲戵㜷㕥㥤搹昵慢攷㥥晢攵摤㍦㜸敤慤昵收戳敡㑢㙦ㅦ㝡昶愱㤱搳て㥤㌱㑦摣扣敦愱㝢㑦ㅤㅢ㤹扣㘸戸慢慢扢晢㠶挱㕦㕦㝡攳挰昹㌳㉦㉢扦昸挳㈵㡥㈲㤷换〱〵㐰昴っ㜰搹㜲ㅡ摦㐵〲搳攰㡣㍦搴㘹㜰戹攷昱㔳㑡攱㐶㡤攱㈵ぢ攷〶㈷㈰ぢ㡡㡤〵㍤晦〱扦㑤戲ㄵ</t>
  </si>
  <si>
    <t>Decisioneering:7.0.0.0</t>
  </si>
  <si>
    <t>3e88208f-55c3-4de7-a056-41a075f71d80</t>
  </si>
  <si>
    <t>CB_Block_7.0.0.0:1</t>
  </si>
  <si>
    <t>CB_Block_7.0.0.0:2</t>
  </si>
  <si>
    <t>CB_Block_7.0.0.0:3</t>
  </si>
  <si>
    <t>CB_Block_7.0.0.0:4</t>
  </si>
  <si>
    <t>CB_Block_7.0.0.0:5</t>
  </si>
  <si>
    <t>㜸〱敤㕣㕢㙣ㅣ搵ㄹ摥㤹摤㔹敦慣敤搸挴〹㤰㜰㌳昷㡢愳㈵づ愴㐰㈱つ扥㤰ぢ攴攲挴㑥㈸愲㜴ㄹ敦㥥戱㈷搹㤹㌵㌳戳㑥㑣㘹〹㉤㠵搲㡢㉡攸㐳ぢ愵ㄴ愱ち戵㉦㤵攸〳㠲㐲ㅦ㉡㔵㙡㔵㐱㔵愹愸㔲ㅦ㉡㔱㔴戵て慤慡㐸㝤攱〱㠹㝥摦㤹㤹摤搹㕤敦搸㉣搰㥡捡㤳散㥦㌳攷㝥捥㝦㍤晦㝦㈶㈹㈵㤵㑡扤㡦㠷晦昲挹㌰㜱攱昴㤲攷ぢ扢㌰㔱慤㔴㐴挹户慡㡥㔷ㄸ㜳㕤㘳改㠰攵昹㘹㔴挸ㄶ㉤㤴㝢㕡搱戳ㅥㄴ戹攲愲㜰㍤㔴搲㔲愹㕣㑥㔷㔱捥㑥昸ㅢ㡣㕥㜴戶敡换〰捣㑣㡣ㅦ㥥㍤㠱㕥愷晤慡㉢戶つㅦて摡敥ㅡㅤ㉤㡣ㄶ㜶摣㜰换㘸㘱晢戶攱㠹㕡挵慦戹㘲㤷㈳㙡扥㙢㔴戶つ㑦搵㘶㉢㔶改㉥戱㌴㔳㍤㈹㥣㕤㘲㜶晢つ戳挶㡤㌷㡦摥戸㜳愷㜹换㉤㌷昷㘱攸搴愱㠹昱㈹㔷㤸摥㐷搴愷挶㈹摦㌸㈹㑡ㄶ搷㈶㠴㙢㌹㜳㠵㠹㜱晣㡤捤ㅦ㙦㌷ㄵ愶攷㠵昰㌹戴㜰㠵㔳ㄲ㥥㡥㠶扤昶㤸攷搵散〵㙥㥥㙥敦挱㔲㑢㠶攷㙢昶㠴愸㔴㜴㍢敡㌵㘷ㅦ挶摥㔵㡣愵㍥㝢㕡㌸㥥攵㕢㡢㤶扦㤴戵㘷搰㔱戹摦㍥收㠹愳㠶㌳㈷づㄹ戶搰散扤㌵慢㥣〹㥥㔴晡敡愸㡢昸挴攴昲ぢ㘳㥥㍤㌱㙦戸㜲㐶ㅥ㌷㈶愱敥ㅥ户搴㕣昷昲捥晤㜲敡㜲〴昶㜹㘵攷㝡㈸㌹㙥戸昵㥡㈳㥤㙢㠶㡢㙦㥥挱昵㥤敢挷昶愸戹捤戵㥤摢挸慤㙣慥慤昴㠶昴㉤㜷ㄴ㡢搱戳〴㍤〴㌹〲㈲㔰捦ㄳ昴ㄲ昴〱㈸㤹㝦㠳㑢攲つ㔹愴ㄶつ戵㌸慢ㄶ㑢㙡戱慣ㄶ㠵㕡㌴搵攲㥣㕡㥣㔷㡢㤶㕡㍣愱ㄶ㑦愲㑥昴攴㝡㝡搴昰昹挳㜳㕢㜶扥㜷㙤晡搰㜳㜷扤戶攵戶㤱搷ち㝤ㅢ㔰改㐸㌸愹㐹搷㌸〵㔲㙢㔰昱㡥挲㜶晥㔹㤹㉢挰ㄴ收㑥昳㈶㜳㜴戴扣㜳扢㜱㠳愱㜱㔹〹挸㙦㈲㤴㐱搴敤㌳敦戶㥣㜲昵㤴挴摤㠵攳㠶㈷ㅡㅢ㌷ㄲ㤶㡤㔷㙢㑥搹扢㘰昹挲㘹摦昰挵搶搶戲㐶㈷㙤捤愶挱㔶挲㤳攳㕤摣摡散戸㔱愹㠹戱搳㔶㔰㝣㔱㑢戱㍤攵㔶㘷㍢㤷敥㜱挵〳昵搲戶ㄹ㡤㐱愸㉤捡扥摢㔶ㄹㄴ〵昳ㅡ㥥㤸慦㝡挲㤱搳ㅢ戱愷慣搲㐹攱㑥ぢ㡡㐴㔱㤶㑢摤捣愲㤰敢㐷づ㍢㔸㈸戸戵㝣㔹㍣搷扣攳戴て㘶ㄶ㘵捣㜷㐱戸晥搲㡣㌱㕢ㄱ攷㌶㔵〹挶㐴挱㤶愶散㍤搵㔲捤㥢愸㍡扥㕢慤㌴㤷㡣㤵ㄷつ㐸㥡昲挱㙡㔹㘴㌲㈹㈹ㄴ㈰㜰搳㘹㐵㐹㕤搷㤹ㄷ㈴㈲㘲㈸㈶㈳㥦摦㑣㜶㠵愳㔸ㅤ㔶㔱ㄱ愴㐹昵㡡ㄵ㍡攳㝣愵㡣㐹攰挰搸㥡愸㍦㌸攸㌵㉢㜴㕢挷摣挷㕢㔹㔵㠷挲搵摦戱㈸ㅣ㝦㥦攱㤴㉢挲㑤搴㝥ち㘷愴て〰㘸㘷㈱㄰㍡敥ㅥ㔵㥤㜲㕡㔹搲㑥㔹㘵㝦㍥㍢㉦慣戹㜹ㅦ㜹搰㤰戹ㅣ户戶敤搱捦㐱㤶扥㤱㘰〸㈰㥦㑦㘵㌷戱㔲㌶㡦㈷愵㔱㍡㈵昰㜲㤳㈰㘷扢㈶㕥敥㌳昷㔸ㄵ㕦〴㐲㜹挰〴㐶〲慤㈶搱搷㑦ㄲ㜵㡤㔲愰㌰㌶㤹ㄳ愰㔲挳㜲晣愵〶摦戶㜱㐹㐰㐴敢戲㘰捤挹〲㡡㠲㘶㜹㤰挰㙢㈰㥡ㄶ㘹㤰㕣㌹㐶㐴㘴㠳〴捤㡥㥥㥢㠹㡣昵ㄳ㘴〴敡挷㠹㤰戵户㜷㤶ㄱ㈴昶㜶㈲㘵愳㡥晣戸㉥捤㤶戳攵〳㘹戶ㄹㅢ愷㥦㑢㜰ㅥ挱昹〴㕢〰㤴扦㐱挲㔱捡㈱摤晣攸ㄷ攰㕤扦㤰攰㈲〰挸㈷㥤㌲㈷ㄴ㔵戴愱㔶㘳㐷戲㕥㍦散㘴㘹ㄴ〷愲㠸㤶㜱摤捥散户㈵愲㐳慢㜳㙤攸摡㡣搴戱㔷㜵愶捤昸㜲㐸㤱〹㔵攳㙢㕤愱㙡㝣㈳㔸戵㑢扤㜵〹㥡敡挳〴㤷〲〴㡡㠵挶敥敡慣㜹㥡㤳㥦〸㤳㈸㌰㠴扡㔴敥㈱ㄱ搳晣㑦㄰㜰㙤㐷㤷㜵晢㤹愶攰㠸昹㠹户㥦户㜵收敤㄰改㉤㍡㜳㕤攷搰㔷昴〱㉤攸换挰㕥捡㥦㍢敡㤷㉢㔰慣㕦㐹㜰ㄵ㐰㡢㝥攱挹晢㠳㝡〹愴㐹㙣挷㌰户㤱ㅥㄷ㘹攱捥㉣㉤〸愹㝤晡捣ㄹ挳㥤ㄳ㍥扣ㄷ晢㈷㘱〷㔷㕤㔷㔴㜰愰㉤换っ㥥㕤捥㙢捥昴昶戸㔵㥢昹敢昶戱昷㠹㔰っ㤹㡣㥡㑥戵搸挷〹㜶㘶捣摦ㄴ愳ㅣ敡摦ㅢ㍡ぢ㠹㔸愳㘶昲㘲扢攴戳攵扡㈴改㐲㤲㕣㠳㙤搵慦〵㠰㤴㔰晥搸㔱愲㡣戰摡㌶㔹慤搹㕡愵㜷㉦攱㘴搲攲㍦㙣㤳㈳扤㠱戳㜶ㅣ扥〳慦摦㥥戶散扡戰攸戵愷㠴㕢㠲㕦挱慡㠸㝣攰㤲愵愸㔹㤷ㄵ㥦㄰㔹㤱㑥户㥤愵ㄳ㝣㙢㤲㑥㕡愴㐴㈲户㈷ㄶ㈶㥣挳ㅢ㐴㐵ㄷ㈴㠵㑡㠲㕢愸㉥㠱㐸㜹慣扢㉥㘲扡㄰㌱〵㙣㥣㝥㍤挱㜶㠲㔱〰敤㜷㤰㌴慢摤㜸㠶挲㝡ㄶ改捥㉥ㄶ㔳㌹愲㐱扡〷摦散㈸慣㙥攴㌰㍢〹㍥〵搰㘲晥搰昹㤸㐰㠸ㄲ攵㌱㐲愴戵愴㥢挷㉤㜱㡡㌴戰挱㐴㔰㘹愲收昹㔵㥢㔱愵㝥㜳戲㝡愸敡㑦㕡摥〲愲㔰㐳㘶㤸戸㝢㕥㌸愰㉥ㄷ戶㑦㑢㕥㜵㘱㐱㤴㜵㜳扡㕡㠳㘸摢㍦戹ㄶづ攵㔸ㅦ㙣㐹㜹㉥㔷ㄵ㍣摤㥤㡤搱㠵㈲㑦挴昰戵搲ㄳ扢㉡捦㌷て㝤〳㡤ㅤ㥤戱晣㡡攸㌵〳愶㘳㍡㘷㘲ㄷㄱ㌵㈸昷㤸㌳昳慥㄰㤳晤收㕥搷㉡㔷㉣㐷㄰ㄹ戰㌱ㄹ愸㍢㈰收㄰㈱㤸慡㌲晥㔷㜵晡捤ㄹ搷㜰扣〵㠳挱挴愵㡤㑤㙦㌲㈴愲㤹攳㤶攳㘱ㄸ㠹㐵愶〷捣改昹敡㈹㐴㙢㙢戶戳搷㔸昰搶〴㔶㐸昴挱㈳㔱愳愸㡡慡㉡㌹㌵搷㉤㝥㜸㈰㑦愵㜶攰㤷㈱㤰戸㑡㘹昴㤷㈷㘸㙦摡昵㘱㝣㠶㜶㍡攷搴㠷挸㔱㍤㌳㥤㈸㠵挹愹晡捤㙣㜳ぢ挰㥤㝢㡦敤㙦㐴攵㍥㔴扣㕡愳㠷㍦㐱挶㑢戲愸〷㐱攸㥦摢㄰㤰ち昳㐸㌹攰㐰㘰㥣㙦慤攴㤷㌷㘵ㅤ㔲摦㠶㐶㜲て愲㐸㝤收〱㘳㔶㔴㄰㡢戶つ㝦㐳昰㐲㌳搶㌶㉡㕥㔸㌶㔱戵㙤㠳愴㐵戲㥣㉥ㄹ愴攰戱㥡㕦㍤㘸㌹扡〹㈰改㉦捣㌲㑥㈳换㌸㉤戳晡捣愳っぢ捡㌴晢慡捥ㄹ慥攵捦摢㔶㈹挷ㄷ㠶敥搶〴㑤㠲挹㈹㜹愳㈷㤲ㄹ挳㉤搶晣㌱㤸㙣㕥〱攸㉥㐰㡥㜲敢㠸㝥㔰慥慡㘴昱㐷改搲戱〴〱㈳扤愴晡慤攸㑤㤳㌷㈳㈰㜲攴㜳㌶扡㝦㜱昶㘱攴〴㝥㌹㘲㍤㠱㐴攰ㄱ㡣〹㜹扡户戳收㌱挷昲㠱㍤㘲㙣㡦攵㑦㝡㐰㌹〰㤲昲㜸扢㔵㘲㌵搶㘸愴慥ㄵ㉥㘹㉦㙡㔲ㄳㄷ户㤷挷昵挶ㄵ换ㄴ〷ㅡ㈵愶㐸㔶慡㈴㌵换㌲㜳㕣㑢慡㐶㤱㡡㍢搲㌶㑡㤲摢戴戱敦㤴㈲ㅦ㐲㌱㐹㥡㐹改扢㈴愱㈰挸㑢敡㠰㡥愲扦㍥㤹㍣㘲搱ㅡ摡〰㜹敡愹㈰慦㍦っ〷敥挷㤵㤳戲挸㠷㙦攰敦つ㘱昲㜰捤㙦㉡㌱㑥て㠵㈵㘳㤵捡㘱〷㔶㐲挹㜰换㙢㠴愵戱戶㐰挳㐸敥散㔶晢〷摢ㅢ㘳挴㤰つㄹㄲ㐹昰〳㠳つ挱㕣戱㘸㉡慤戳㝥㙥㜵㍤㍢挷户㠳挲㜰㈴〶愶晤昲愴㔸㤴㘶㔸挳㤲ㅦ㤲つ敡愷㐵㈹㐷㜵㜳㙣搶㠳㑡昷㈹挷挳㤴㘴㜰摤㍣㑡户ㄴ㉥㌰㐰散㠶愹愹㤲㡦戰㙥扤〳㥥っ搶づ㜶戰㈳㐱搸㠴搶ㄹ㈵㘸㌶㠱㜰㥢ㄷ㐱摥改ㄲ愳㄰愴愶㝣晥戵㕢㜹收㘹㍥㍦搹㥤㡡ㄲ㈱ㄳ㌱搴㤵㘰㍤〰戹昱愸㈴戹㘸㈸ち㤶〷㤲㑤ち慤扥㈸㡦㈶㐶㍦㑤㍥搷挷つㅥ挶戱〶挸㌶ㄵ摣㜱昳㉤㘸搳捡搲〶㜳扦㔳慡搴捡㐲慡攲㐸㔶㑢㡤扣㈶昰㈵慦晦〵摣㤴戰㉦攱愶散挷㔱㡡㑢㈶㤲扡户扢昵捦愰戹ㄴ㜲攸㈳㤰㙤っ㍥㈶戸攵㘴㌰慣敤㡥〲敤挳㡤㡤换ぢ昲攲ㅣ㐴㕡㕢ㄶ㘵搹〱摣挵慢㐷㤰㈵户挵慡ㅤ愸ㅥ愸搲㘶㡦㘵敤戳㠲慣㌵㠱㈳慣㌳㄰㜸搹㉣㡣㤱㉥戹㠳㥤愴捥㠶㤱摤戳て换搷搴搹摤愱昱愱㌰扥换㔳㔰ち扢ち㐶愲挱慤㌶慣㙥㠵㤱㕦㕡摥晡敤〰ち㐳挰㌴㘸㔱㌳㌰㜰挶㤱㕥搹挰㘱㌰㌲㈱㍡ㅡて愴㌲㐶㌹〴㠷㍤㤰〶㙥攲㐱㝡愶ち㈵攴㙦㤲㤷挲愲㝢㠹㈳㌶㡥㐰㔵昷摣㤶捣㈹挳挷搵ㄷ㘷㑢㑢昶㔸戹㑣㜳ㄷ晥戹㌵㠱㔵㕣摢〸捣搱㑤㉤ㄷ戲攴㥡㘸摦㕤摥㔲㄰㕥ㄴ摣㌱㔹搸㘷昸愵昹㘹㝦㈹戸戴搵㉤㐹㘸扦㠰㍦㘲搹搱㘹㌳㘷ㅣ㕥㐲㕤攴摥攷㑦㍡搵㔳㡥㥣㤷收昱挶ㅦ慤㔸扤愷㠷㤳捣愷摥挷ㅦ昹愸㈹敤㜵昴戸㥡㘹戳㠳㠶㠳㠴晤挸㈷㤰〶挳㐸㈷搰〹㙣昷晡㡤〱搲挹愶ㄶ㍡㤱㠲㘰㥤㔰㥣戹㡦㡣㔰㤴搷㠰㔶ㄲ㑢㜰㈴挷㥥扦〸搶㔷㝥㡥ㅣ㈲ㅣ敦愱ㄸ搱㉥㐵㉡〱㜵㔲㤰㠷搷㍢㜸ㄹ攴晦〷㑢ㄱ㌷㉦换㑥晦〵㘶㔶㕥㙤㐵搱挵㐴搱㉢敤㈸㘲㈰昶〳㠵扣㌹晢昵愳收挷㝥慤昷㝦㜸搴扣ㄳㄸ收㈳慤㌱〴搵ㄸ㡣慦ㅢ〳改㌶㘳攰㑡ㄴ㑢㘳攰㉥戶㘱扣㍥㌰〶㐲㙦挷㐱㘴慣㙣っ㌰㡡㤷㘰昲挵㠲慡㌱〷〶捦㕡攷摡昴㠴敤挳昵㕡攱㈱㜲て昵攴㑤挰昷㜴㕥㝢昶㤴攱ㅡ昶ㄶ㤹扦搷ㄵ㔰㕢敥っ敥㙢换㈶㙣戱㜵搹ㄲ搹㘸ㄹ慦㐴攴㑦㕦昷㥣慣敥㤶㍡㌰ㄵ㍣㠱愳㕥挹㈹搹て攱ㄳ㔱㜸㐲㐸㝤㘱搳㑦昷晥攵挱㐷㜷昳㕥㕡㐸慢ㅡ〳挱摤〴攷㘹㌹㈰㝣ㅢ扢ㄲ戲㤹㥦摦ㅣ挴㠷㐸搶㐲㐵㡣ㅢ慥戴㜷㍣摤㡥㤲〱攱挵〸㌳㈰扥戵㘰㑣攲㠶㐳㘰㑣ㄶ㕡ㅣ㥢昲昳㈵改っ㉣挴㈶㉥扤㜷㔱㠰㔰改愸戲扡戴㉢戵㥦㐱改㝣挰㠹㌴摢㠳㍣㕦昲㔱㤴㤷㕡戵摡㑥㙡㌵㘹㈶㉡㈳愸ㄱ㐹㈹㐴ㅡ㐸㈱昱㈳ぢ㐳晦㔲㑡㑤㈱愱ㄵ〰ㄲ㘲㘸慤挱㕣㥥晣搷㠵㠰愸㕦敦敢昲㔳ㄵ散㈲戰ㄸ㜹摤扢㍤扢搲敡㡣㔴ㄳ㠳戲昲昴㜱〴〹㜹㑣㘱〶愳戴㌲昷㈸ㄲ搱愳㡤㈲戵㙡挷ㄳ〷改户㠳㄰㕢挰搸㥡㑤慦㕡摥扥挳愹攱㡥〷昴㑣㔶㉡っ㘷㈳戳㜱昴㤴搱戸愰㙡㍥挸㈲ㅣ〸㤲昵㐶扤㘱ㄱ㜴㤶戳〵攷㑦㠴昹昸㍤㄰换㐷ㅡ㕤㙦㙥㉤愱㡥㜳㝡戰㐰晥㘰㝦㕤㥣挰搸ㄸ㤵ㅣ〳〹扢慡㕡戹攰ㄲ昸㌴㥡㐸㝢㕥搱ㅢ㐹㡥愵㈸㡣㐶㐷㥣㤵㔶摢昴㍦攳搴㤲戳㘶㔸㥢〱敢㈶晤㝦ㅣㄹ㉢敡㝦㠵㔱㌶㠹戲扢挳〴㕦㌴㐶㑡㔶っ捥㜰㐷攰挳㐶㤸㐶ㅥ㠱㜵㤹㘴㜰㍢㐸㑤攳ㄳ搵愰㔸㑡㜰㜸戸㌲慤㤷㈰敡㙤㘹摢昶㜶ㄴ㠰㡣〲㘹㍦㠶〸敡搸㥥㤳㙥㍦挷㘶敦㐱昶愶㠳㔶挹慤㝡㔵搳ㅦ㥥㐶㜸㜷㤸㕦㤸㤹戰㜹挶㤴ㄷ㕢㠵摡攵搸㠹扥㝢搱收搰㘱〸散㐳挲晦愸愲㡥㡣㈱慣㉥㘶挱慦㡤〶㘳㠱㈴㙡〷敦ㅣ昳㐸捤愸攰〳搵挳昰㙡晡捣㕡ㄳ捡㉥昰㉤户摥挵攰搶攱㌶搶㕤昰晣㠸㑡〱㘱㌰戹㠴㝢敦攳扥戶敥㐱㜳摤㜰㙤ㅥ㙢㜶攷㕤换㙢㍦〲㑥㔷㌷㑡㌳挹㜰㑣㝥㜷㥣搷敦㈳㐴㥣㠷摥搱搵扢㘲搹摢㄰攸㍣晣㙣㥢㉥慦㤱ちㅣ㘵慢㠸㜳㝦ㅥ㑤㤵摢〹昰搳㡢㘱㠲㉦ち晤㜹户㌲昱㍣㤶㐵〶㐰㍡㤵㌵〰㍡㔳昵㜳换㔱戵挲愳〵愹㌰慦晣〰攵摣愵㘰戵㘵收攱愸㈱㡦㄰㐸敢〲㈰㝡ㄴㅥ㈱攴昸捦愰㐱㝤晣㌹攴㜶ㅥ晦㝢换㡥㑦攵㉦搷ㄷ敦㝦㌰㔲ㅥ晡〹ㄴ敢㈷〹㉡〴㌶挰㘰愴㐳〶㈸ㄶ㈹㙢戲㐱㄰攱搵摤㐸攳昹㝤昸敦摢扢摦㝣㠳捦㍦㜷㉢㔲㄰愲愸㜹ㄵㄴ㠴㜲ㄵ㑦挶㔷戱㠰摣捥慢昸昶㜲慢ㄸ愴㡣攴㑣㜴ㄷ愰㍦慤㤰㔶攴慡㍣㈴戸愱晣㈹ㄲ愱㐸㌴捤㘲㤰㠸㤵㙤㙢㐸愰㉤㜷㕥戶㕤㐴㈲㙡㍢ㄸ㙤㡦挶ㅤ㐹昸㤶㐷ㅡ㑡扣晢㐸昷㑤㌶昰扦㘶〳昵㤸戳㐳挷敢㥡㄰ㄲ㔸ㅢ㍦㡥敤㈸摢戳㕤〶昵㤵㈷㈲っ敤摢ㄷ㝤㈸愵㠶㘱㈶㔰㐸㘰㥡㤲愲戸㤱捡搷愲捡㉦扤摣昰㤲愲〰て挸㈸愸㑣捡㤳㤵ㅦ㡦㉡敦挰㐷㔸戲㑥㡡㤷〶昸扣ㅤ㔵㈶㠵捡捡㡦㐵㤵晦戱㘳㑢扤㜲㐴㤰㐱捦ㅡ愹㈵挱攸㤵挷㠰搸〷搹㍣㕤㙢㈶ㄵ㘹慦ㄹ㘴㔳㠴捡㘸㜱㐵慡搲㍥摣晦㜰昱㐹昴〱㕣㘷挲慤て㐸摢攰㝦㐶搸㡦㙢㑥㤳㠶㙦攰㡢攷㐵挴㤷㕤㕤扥戱㜱搶㍣散㈲愳挷摣敦攱㜰㔵㕥㔳㈴〲扢㈰ㄳ散敦ち㝥昸〴ㅢ戲戱ㅦ㔱㕣㑣攵戵㤱敥戴㠸㡣愵㘴㤴㐷㈳捣愶捥㌴㘸㐶晦㈲㤰〳㜹〹挸㠴晥㈵挰㈰昶戲㠹ㄹ㠳ㄴ〴㤲换捦㈰愱㍦㐲昰㘵㠰扣㐲慥㈷ㅤ㘴扦〲㌰㄰晤扦ㄴ挳㡢搲㜱愲㉡て㐵㠳挵挹㐸晦㉡ㅢ㍣〶㤰㠶挷㔶〹㠹㌰慦㍦㡥㥣昸愰㤴㈰㜲搰㈷㔸昰㜵㠲㙦〰攴㌵㑥㜶搵扢挶㌵㜵愹挲扥㠹愶ち户㐲ち戴㙦㠵〹扥㘸㘷〰㙥敤㙣㌴昳㑣ㅣ㝤挷㡦攸㘶搳〷晢㜷攰〳晣㈵㉥㍡㡤晦㝦㐴㤳ㄶ㝥㐶晤㜴㜷㝤㤱〹㌴捥㠷㍦ㄷ㥢晤㈱晡攱扡ㅡ挶㈶㝢扣つ扦㥣㥡㔵ㅥ挱扦㘷昰㔳ㅥ挰〸ㅣ㠵㉡㌷〷㝦ぢ㘹㐰ㄶ㉣㠴〵搴㕤晡㤳〰ち㜱㑣㍣改㑦昱㡤愸㘵晦晡㜷挲〴㕦ㄴ攲昵っㄳ㤵戰㜹㌴㈰㜱㉤ぢ㑥戶っ㐸晣换㠲ㄳ昱〱扦㡢㕣㐵㈲ぢ㠹㘶昵㐴愴㘵㤸晢㌴㐰㝦㝡㠰㜳愳扡㔳㑦㉢愵晢换昷摦晦敥㐰㘶㜸㙢收戳户昷㍤晤昶㙦摦㜹敡慤捦敤晡晢㝢捦㍥晢搶㕦㥦㝡攳扤搷㘷㜷晤晡㠵ㄷ㝥㜵攷て摦㜸㘷愳昹扣晡昲扢〷㥥㝦㘸昴攴㐳て㤸挷慥摢晢搰㍤㈷㡥㡣㑥㥤㌳㤲㑥昷昴㕣㍤昴㥢昳慦ㄹ㍣昳挰㉢捡㉦晦㜴㥥愳挸攵㜲㐰〱㄰㍤㠳㕣戶㥣挶昷㤱挰㌴㌸攳㡦㜵ㅡ㕣敥ㄹ晣㤴㜲戸㔱攳㜸挹挱戹挱〹挸㠲㔲㜳㐱敦㝦〰攵㐹戱㜸</t>
  </si>
  <si>
    <t>Statistics</t>
  </si>
  <si>
    <t>Trials</t>
  </si>
  <si>
    <t>Base Case</t>
  </si>
  <si>
    <t>Median</t>
  </si>
  <si>
    <t>Mode</t>
  </si>
  <si>
    <t>Standard Deviation</t>
  </si>
  <si>
    <t>Variance</t>
  </si>
  <si>
    <t>Skewness</t>
  </si>
  <si>
    <t>---</t>
  </si>
  <si>
    <t>Kurtosis</t>
  </si>
  <si>
    <t>Coeff. of Variability</t>
  </si>
  <si>
    <t>Minimum</t>
  </si>
  <si>
    <t>Maximum</t>
  </si>
  <si>
    <t>Range Width</t>
  </si>
  <si>
    <t>Mean Std. Error</t>
  </si>
  <si>
    <t>㜸〱捤㥤〷㤸ㄴ㔵昶昶攷づ㌳挵㔴ㄳ愶㐴㌰〰㉡㈰㈸ち㘲攷挰㡡㤲ㄱ〵㔱㤲㙢ㅣ㍡㔴挳挸〴㥣ㄹ㤲㘱捤慥㌹扢㘶㌱愱扢收㠴ㄱ㜳㕣挳㥡搶㕤㜳㡥慢慥扡〶㕣ㄳ摦晢摥扡户愷扡慡㘶㠶搹晦㝥捦戳㍤摤㘷敡㥣晢摥㜳㙦晦扡扡扡扡敡㜴㜷㠵愸愸愸㔸㡦ぢ晦昳㔲挵㠵挱㜳㔶戶戶搹㡤㘳㈶㌵㌷㌴搸昹戶晡收愶搶㌱ㄳ㕡㕡戲㉢㘷搴户戶昵㠰挰愸慢㐷㝢㙢㜵㕤㙢晤㈱㜶㑤摤㌲扢愵ㄵ愲敡㡡㡡㥡ㅡ戳ㄲ敤㥢慢㥢愵ㅤ㤳扤捣㉡ㅡ愸㉡㑣㠳愶㈷㑤つ㡤㐹ㄳ愲改㐵搳㥢愶て㑤㕦㥡㕡ㅡ㡢㘶㈳㥡㝥㌴ㅢ搳昴愷ㄹ㐰戳〹捤愶㌴㥢搱㜰㝣㜳㈰捤㈰㤸摥㠳㘱收㑥㥡㌸㉢㜷㄰敥捤㥣戶收ㄶ㝢昴㤰昹捥㥣挷㐵㈲㘳㈲㘳愲戱㑣㘴㑣㜸昴㤰㐹㑢ㅢ摡㤶戶搸攳㥡散愵㙤㉤搹㠶搱㐳昶㕣㥡㙢愸捦敦㙥慦㥣摢扣搸㙥ㅡ㘷攷挲戱㕣㌶㥥㡥挴ㄳ㠹㘲㈶㤳敥扤〵㌲敦㌱㘹攲㥥㉤㜶戱昵扦㤵㜳㑢收㥣㌵㘹攲㤸㍤散戶晦㔶捥慤㤰ㄳ㈹㈷㌷㌷㘶敢㥢晥㑢㐹慢昹㤸㈶㈶摢昹㝡㍥昸戶摤㔲摦戴㜰っ愶㕤〶ㅡ㕥㙡捣㠴搶搶愵㡤㑢戸ㅥ㑤戲ㅢㅡ㘶摢㐵昹愰㌷㑥㙥㙤摢㌳摢搲搸摡扢㤱晣散ㄶ扢㈹㙦户昶㙤㥣戲㈲㙦㌷㈸㘱㙢㑤攳晣㙣换ㅥ搹㐶扢㡡ぢ戵㡤捥㘳㌸扤㘰㌷戵搵户慤散搳㌸慦搵㥥㥤㙤㕡㘸㔳㔲摤㌸㙤㘹㝤㐱㔴㔵攱㕡搱㘳摢愰㤹挹〷ち昳㘹㥣戴㈸摢搲㈶㍤㍥㠴㤱㈰慤㙢㜵㤱昷愲㙣㕥㕣愵㠶㜸㝡昱㌱㥢㔳摦戸扢摤搲㘴㌷㜰㄰㍥㤲愳㍣㈲〹挸㜹ㅣ㑡愴昴摤攱愳㈴㝡愹㈷ㅦ敦ぢ㐷㌱㠶挰㙣㍥㜹㕥㔳㝤戱戹愵㜱昴捣晡愶㜱搱㔸㘲昴捣散㡡㜱㤱㘸㍣㘹づ㐵戳㌹㡣挲慤㘱㝡愱㝤㘹㥢摤㍡㌶ㅡㅦ㙢づ㘷搳〸ㄸ㔱昵ㅡ㥥攳敥捣㝣㥥㔵搶㘵㉢敢㜲㤵㜵昹捡扡㐲㘵㥤㕤㔹㔷慣慣㕢㔸㔹户愸戲慥扥戲敥愰捡扡挵搰攸㑢㑤捦㥥㤵敡戲晦㐱攲攲㑢捦㙥㥢戱㝡捣ㄹ㈷晤㘹㐶㙡㤴攰搳㕡㙥ㄵ戶挵㠲㜷愶㌱㌹搳㔸㈲ㄶ㌵㐷愲搹摣づ挶搸ㅥ愶㘶㜲戶㉤㍢㌶ㅡㅥ㙢㡥㘲㝣㌴㡣㄰㉦㘱㥡㥣敡挰敦挶摦昵㕣捦㍤㜶扢愷攷攱㍦昶晤攳ㄷ搷ぢ㙥㌵攴ㄸ㘳戰搰挹ㄸ㍢㌲㔷ㄸ挶㠸挰昴㤴㘳挴挶㥡㔱㠶㘳㌰㐲㍣愳㠶㜸敥㤲ㅢ散㝣㘳敢搴㑢扦捥っ㍣晦㤵㝢㝥㄰摣㈶挹㈱ㄲ㔸攸㘴㠸㈴㜳愵㘰㡣㌴㡣㜳㌷㈲愹戱㘶㠶昱戱㌰㐲㍣愶挶搸戴㥦戱摦ぢ昱㐷㈶ㅤ㜷攱㌷㙦㡥㔹摦㜴㠶攰㈶㑦㡥戱ㄳㄶ㍡ㄹ㘳ㅣ㜳敤っ㘳散〲愳挶〰慡昱㡣㑦㠰ㄱ攲㝥㌵挶捣㍢ㄲ搳㥥戸攲慤㐹て摣㌶攸攸晢扦晣昹㈸挱㈷㤷ㅣ㘳ㄲㄶ㍡ㄹ㘳㌲㜳㑤㠱㌱愶挲愸㌱㌲㘳捤㘹㡣敦ち㈳挴㥤㙡㡣搶慤户㤹扣㝡晤戱攳慦摢昶㥥㑦摦扡㜱㔱㕡㜰㠳㉤挷搸つぢ㥤㡣戱㍢㜳捤㠰㌱㘶挲㌸て㐷㜴慣戹〷挳戳㘰㠴戸㔹つ㜱攷戵换敥ㅦ昵捥搱ㄳ搶捥㡦㝦㜶挹ㄹ晤昶ㄴ㝣㌹㤰㐳散㠵〵敦㄰慥昵㝦㌶㜳捤㠱㌱收挲戴慦晦㤱戱收㍣㌶捤㠷ㄱ攲㑦㙡㤸㥤㕥敢昵昰㘱晤敥ㅦ㝦㘶慦攷㤷搷散㝡搳昹愲ㄷ㥡攵㌰扦挵㠲㜷ㄸ搷捡扢て㜳敤ぢ㘳散〷愳㔶㕥㍣挷昶㘷晣〰ㄸ㈱慥㔰㘳㕣㜸攴愰㉦㠶㝦㌸㜵搲㌵㡤改㡦晡摦㝣捥㌶㠲慦㘷㜲㡣㍡㉣㜴㌲挶〲㌴㥢㔹ㄸ㈳〷愳ㅥㄱ攰捡㌳㕥㠰ㄱ攲㈲㌵挶㝤㌳㌶㍢攷㌸㘳晣愴㔵攳㌷摢收戵㐹敢㔶ぢ扥㕣捡㌱㡡㔸攸㘴㡣㠵捣戵〸挶愸㠷㔱㘳攰㝥ㅣ挴昸㘲ㄸ㈱捥㔱㘳散㝥捤愶慢㌷敡㝦搲攴昳摢ㅥ㝣㝤攰㍢㌷敤㈰昸㙡㉣挷㘸挴㐲㈷㘳㌴㌱㔷㌳㡣戱〴㐶㡤㠱挷攳㘰挶㕢㘰㠴㌸㔵㡤搱晣㤷挷愷捣㝣㌴㍦昱㙥敢挹㔱晦㝣㍥㙡ち扥搸换㌱摡戰搰挹ㄸ㑢㤹㙢ㄹ㡣戱ㅣ㐶㍤ㅥㄸ㘳〵攳㉢㘱㠴㌸㕥㡤㜱捥挲㙤ㅦㅤ晥晡昹㌳敦㤹㜸换ㅦ㤷摤㜹敤㜲挱㝤〹㌹挶愱㔸攸㘴㡣挳㤸敢㜰ㄸ攳㜷㌰㙡っ㙣㑤㡥㘰晣㐸ㄸ㈱㡥㔰㘳摣扢捤昶㔷㡦㍦昷慢㐹㌷㑤㌵敦摦㘱挱㤳挳〴㜷㔵攴ㄸ㐷㘳愱㤳㌱㡥㐱戳㜹㉣㡣㜱ㅣ㡣㘲㠵㌱㡥㘷晣昷㌰㐲慣㔰㘳昴摦㜶攴㤶敢㥥㕦户晢㈹搱收㉢扦戹㝥攰㕡挱㍤㈱㌹挶㠹㔸攸㘴㡣㤳㤸敢㘴ㄸ攳ㄴㄸ攷㔹㤸ㅥ㙢㥥捡昰㘹㌰㐲ㅣ慣㠶㤸㘶捦挹㙥㍡慣晦搴㑢㉦晣敥慢ㄷ慦摢昱㐴挱晤㉣㌹挴ㄹ㔸攸㘴㠸㌳㤹敢㉣ㄸ攳㙣ㄸ㜵㌷㤲㘳捤㜳ㄸ㍦ㄷ㐶㠸㠳搴ㄸて㡥搸昷昲㐱扦㕢㌸昹㡡㤳捦㜸㘲敤㠲搷昷ㄱ摣㡤㤳㘳㥣㠷㠵㑥挶㌸㥦戹㉥㠰㌱㉥㠴㔱㘳攰㝥㕣挴昸挵㌰㐲攴搵ㄸ㑦ㅦ㜳搵戱㝦㠸摥㍢改㠶㕥挳昷摢搹㡣㝣㈶〶愰㔹㡥㜱㈹ㄶ㍡ㄹ㘳ㄵ㜳㕤〶㘳㕣づ攳愰挲戳攳ち㠶慦㠴ㄱ㘲㝦㌵挴挳㉦㘶敡㕢㝡㙤㌱昵挸㤱晦㍡晥慥㘹㡦㍤㈲戸て㉡㠷㔸㡤㠵㑥㠶戸㥡戹慥㠱㌱晥〸攳っ㤱ㄸ㙢晥㠹攱㙢㘱㠴㤸愷㠶㘸㍥敡㍥㌱㘹㡣㍤昱散晥㘳攷㥤㜱挶慣㜷〴昷㜰攵㄰搷㘳愱㤳㈱㙥㘰慥ㅢ㘱㡣㥢㘰搴㡡㡢つ挹捤㡣摦〲㈳挴ㅥ㙡㡣挱㑦慥慡ㅥ㝡晡㜱搳㙦㕡㌲晣㠹换户扥散〸戱ㄹ㥡攵ㄸ户㘱愱㤳㌱㙥㘷慥㌵㌰挶ㅤ㌰捥摤挰〳㝥㈷挳㜷挱〸㌱㑤つ戱敡㑦㤷散㌳攸昲㠱搳慦扤扥攵㤸㉢㡥㍥㝢戰搸ㅣ捤㜲㠸㝢戰搰挹㄰昷㌲搷㕡ㄸ攳㍥ㄸ昵㠰〳搵晤㡣㍦〰㈳挴㜸㌵㐶㜱昲㘹扢ㅢ㘷捥ㄹ㝦攷〳㥦敤戲扥攷㌷㥢㠸㠱㘸㤶㘳㍣㠴〵敦ㄸ慥㤷㡦㠷㤹敢ㄱㄸ攳㔱㤸搲换㐷〴㥢㤲挷搸昴㌸㡣㄰ㄹ㌵捣〷㑢慣㍢㑦搸㝣攴挴扢扥㕤㕥㜵晦㡦㔵㙤㘲㄰㥡攵㌰㑦㘲挱㍢㡣敢攵攳捦捣昵ㄴ㡣昱㌴㡣㐳ぢ晢っ捦㌰晣㉣㡣㄰㔱㌵挴愸〳扦晢昸㠹㍤ㄷ散扡㜶昵〹㍤㥥敡ㄷ㍥扦昷㜳㘸摥㑢敤ㄴ㑥㙥挹㉥挷㙥㜶晢ㅥ㝣㜴㑣㤸㝦㕤扦㜵挱㍢㤷㘲愲㤸㉡㐶㈲㠵㐴㌸ㅢ换㔶て㐵摡つ摤㐷收〶戳㜷㜱敦晡愶㐲昳㜲戹搳㍣㜸㘲戶搵㙥摦㠷ㅥ愵摡㈶㌶㉦㙤㉡戴づち㙥㥣搳㤶㙤戳〷㝡摢摡㤳昸扡捤挱㕢ち扢㔵㡥户愵户摢晣㙣挳㔲㝢挲㡡㝡愷㜹ぢ㑦㌳摥㔰㌴攷㍡㙥㥤摡㘲ㅦ㕣㙡昵捤㘸〲摥昱㉥㤳戹㝤昷搲㘹㜲收㌵㘴搲愲收㔶扢㐹㑥㙦㔴攳㥥昵昹挵㜶换ㅣ㥢敦㤷敤㠲扣慢〳搸愴摥搵㡣㥡搵㠴㍢㡡昷㈹㠵㘱敥㘸㜱捡㡡㌶扢愹㘰ㄷ㌰摦㈵㜶㑢摢捡戹搹㕣㠳扤㐹㤹挴ㄹㄳつ㥢㤷㠵愷㌶攷㤷戶㑥㙡㙥㙡㙢㘹㙥㈸㙦㤹㔰㔸㤶挵㍢愹挲捣收㠲㡤㌷㐲㔵扣㔴㠸㡡ㅥ㍤㠴愸搸㍥攸摤〸昳戶㡥㤱て㠴敢㈱摥〲㡦昹㘶攵慢摤㤸搹戸㜷戸ㄷつ㌶搷挹捡攱㕤㈴㤳㜹㤹㘶扢㡥㠵慥晢挴㠳ぢ㔴㡦散㔸㉤攷㔸㝡攴晥晦㡡㉢㉢㌷㔶昷㝥捡㌲扣摢摣㌵摢㔴㘸戰㕢㍡㍤㌴㈲㌸㈳昳㜹㤸敡ㅤ昱㙣敥㤰㕥ㄵㄴ㘲㠵㔸㔹扤扣扥搰戶挸㔸㘴搷㉦㕣挴摤ㅤㅣ㍥愹愹㈱㕡摦挵㝣ㄱ㈱昳㈵㥡扦挲㠴㐲ㄵ挶换ㄴㄹ㈱昳㙦㡥㕦㍤っ晦扢晦㍥戶ㄲ扤㑣昹扥ㄹ〷㌹㕡慢ㅢ愷㌶户戴昶攸ㄱ㜴㉦㜷捤戶㉥㙡攳敡搹㜹㈳昳晤㥤收ㄵ㤸敡攱㌰㕤扥㑤慥㠵愸㡡㐷〳晡㌴㑥戶㡢㔹ㅣ㠳㤱捦㙥㤱慤㙥㜴摥搶㑦戶㕢昳㈶摦晦㑦挷㜳㘵㠵㠱㈵㍣昹㝢㌷㜲敤户㔷戴昱㍤㕥捦㐶ㅣ㐹挰愳㘴㐲㌴㑡昶㜲㤶搸戳㡦㡣改摥㈱攵㈱㠳㈵ㄷ㕤㔹㝡挹㠰㤳〹㑦ㅣ㍣㕦㉡㝡㈸摢昹㥤挰摣户挴㥤㌰扣㉢㝡昹ㄱ〱ㅣ愸㈸㑣戳㥢收慥㕣㘲户㔲㕥㘳㜴㡡搲晢昴㘲戲㔹昹摣扣戶晡㠶搶㌱㤸改戴㤶收愵㑢晥㥢㜹㤸换㝣ㄵ㐶㕦慡户挱㕡扣攱昷〹戸㉡㝡㉥攳㘳㔳㔷㔷㔱挳㙣㡣㤸㕢搳㜰㙤㐵戲昵昸㈷㉦收㥢昸ㄷ敡慣慤㝡〴ㄴ摤㌹㝡㔲つ㝤敦㐶㄰㥡摢㘲换攳㐱㌵搲〱敤㍥㡤㝢㌷户㉣捥㌵㌷㉦收晡搴㔷㝡慤㡢㙣扢㡤挷㔸㝡愹㘳㑡昲搸㤱㄰㍤㝡㤴ㅤ㈶㜱ㅤ㡣搹ち昹㡤㜷㘱晡㑣㘸㘸ㄸ愲㌳戶ㅡ敦㈱搴〳㐷㝢㡣昷戱搰户㔸摦㤴㙤㤰㘶捣㡡㠶㔶㌱ㄸ昷㤹〷㌴㑥ㅦ㜲挲捥㡦捣晢㜸收㘵昳㈷㕣戶㜴摤ㄶ㐷㡡㐱慡挱㜷㌴㘵㈴戲っ挵捤晣〸㐶㙣づㄹ户㈵㔸㉥扦㤸㥦挰㌷㍦愵昹〷っ戶〸㤲㌱㌶〸㥦㍢慥搸づ晦戹㔱㌰扦愰昹㈷㡣ㄸ〵挳愷愴昹㈵㡣扥〸ぢ昹昹㐸换㐷㙢㝢㠴晤㡦搶㌷㠸㠶捣㑥摡挴㘸㈸昸㠸㤹㈴㘴㤲㠹㐹ㅥ挲㐰攲㐰〰搵慡挱㜷愸㘷㐷㜴㤳〰㝥㘶晦ㅥ㤰〵〳昸㤵㘳㄰㡣挹昵捣〵愰搲㜱㐵ㄸ㙤ㄲ㐰て〴㑣ㅥ搹ㄶ㔱㠴㈴㠰㙡㜸晡㈲㝥晣搵〵㈰㠲戰ㅦ㠰挹㥣㘶㈷㙤㈲㠶㝥㐱〰扥㐲昲㐰〰㕦慡〶摦㠱愸㈴㌲つ攵㉣晡㜱捡㕦㐰ㄶっ愰㍦㥡捤〱㌴㥢挰戸〰㙣收戸㈲㠵㈴ㄲ挰收ㄴつ㠴ㄱㄹ㠴㈴㠰㐱昰昴㐵㝣攰〶㤰㐶搸て㘰㉢收㌴㍢㘹ㄳ㘳搱㉦〸挰㙢ㅤ〱㜸㔵㌵昸㡥㤲㡤㐳愶愱㥣挵㐸㑥昹敦ㅤ〲搸ㅥ捤收㈸㥡搱㌰㉥〰㘳ㅣ㔷散㡣㈴ㄲ挰㡥ㄴ㠵㘱挴㜸㠴㈴㠰〸㍣㝤ㄱ㝦㜱〳搸〵㘱㍦㠰〴㜳㥡㥤戴㠹〹攸ㄷ〴攰搱㡥〰㍣愲ㅡ㝣㠷昰㈶㈳搳㔰捥㘲㘷っ㉡ㅥ敡㄰挰㜸㌴㥢ㄳ㘸㈶挲戸〰㑣㜶㕣㌱〵㐹㈴㠰㈹ㄴ㑤㠵ㄱ㍣扣㈷〱㑣㠳愷㉦攲㉥㌷㠰愹〸晢〱散捥㥣㘶㈷㙤㘲㔷昴ぢ〲㜰㘳㐷〰㙥㔰つ扥攳㡢扢㈳搳㔰捥㘲㉥愷㝣㕤㠷〰收愳搹摣㥢收户㌰㉥〰晢㍡慥㤸㠱㈴ㄲ挰㝥ㄴ敤て㈳昶㐰㐸〲㌸〰㥥扥㠸㉢摣〰㘶㈲散〷㤰㘵㑥戳㤳㌶㌱ぢ晤㠲〰㥣摦ㄱ㠰昳㔴㠳敦攸攷㙣㘴ㅡ捡㔹ㅣ挴㈹㥦摢㈱㠰〶㌴㥢㡤㌴㑤㌰㉥〰㑢ㅣ㔷捣㐱ㄲ〹攰㘰㡡㕡㘰挴㍣㠴㈴㠰㔶㜸晡㈲㑥㜱〳㤸㡢戰ㅦ挰㜲收㌴㍢㘹ㄳ昳搱㉦〸挰搱ㅤ〱㌸㑡㌵昸㡥换敥㠳㑣㐳㌹㡢㈳㌹攵㈳㍡〴㜰㌴㥡捤㘳㘸㡥㠵㜱〱㌸摥㜱挵扥㐸㈲〱晣㥥愲ㄳ㘰挴晥〸㐹〰㈷挲搳ㄷ戱捣つ㘰㍦㠴晤〰㑥㘵㑥戳㤳㌶㜱〰晡〵〱㘸攸〸挰㘲搵攰㍢㘸扣〰㤹㠶㜲ㄶ㝦攰㤴敢㍢〴㜰㍥㥡捤ぢ㘸㉥㠴㜱〱戸搸㜱㐵ㄶ㐹㈴㠰㑢㈸扡ㄴ㐶攴ㄱ㤲〰㔶挱搳ㄷ戱挰つ㈰㠷戰ㅦ挰㤵搰㠷捣㑥摡㐴〱晤㠲〰捣敦〸挰㍣搵攰㍢愲捤㈳搵㐳㌹㡢敢㌹攵㌹ㅤ〲戸ㄱ捤收㑤㌴㌷挳戸〰摣敡戸㘲ㄱ㤲㐸〰户㔱㜴㍢㡣㌸〸㈱〹㘰つ㍣㝤ㄱ扢戹〱搴㈳散〷㜰㌷㜳㥡㥤戴㠹挵攸ㄷ〴㘰㝣㐷〰㜶㔱つ扥挳敤㑤挸㌴㤴戳㜸㤸㔳ㅥ搷㈱㠰㐷搱㙣㍥㐶昳㌸㡣ぢ挰㤳㡥㉢㥡㤱㐴〲昸㌳㐵㑦挱㠸㠳ㄱ㤲〰㥥㠶愷㉦㈲敥〶戰〴㘱㍦㠰攷㤸搳散愴㑤戴愰㕦㄰㠰敤㍢〲戰㥤㙡昰㥤ぢ㔸㡡㑣㐳㌹㡢㔷㌸攵㙤㍢〴昰ㅡ㥡捤搷㘹摥㠰㜱〱㜸换㜱挵㌲㈴㤱〰摥愶攸ㅤㄸ戱〲㈱〹攰㕤㜸晡㈲戶㜴〳㔸㡥戰ㅦ挰㠷捣㘹㜶搲㈶㔶愲㕦㄰㠰晥ㅤ〱搸㔸㌵昸㑥㔴ㅣ㠶㑣㐳㌹㡢㝦㜲捡ㅢ㜵〸攰㉢㌴㥢㕦搳晣ぢ挶〵攰㕢挷ㄵ㠷㈳㠹〴昰ㅤ㐵摦挳㠸㈳㄰㤲〰搶挱搳ㄷ㔱攳〶昰㍢㠴晤〰㝥㘲㑥戳㤳㌶㜱㈴晡〵〱昸昵㤷づ㜶㠵㝦㔱つ扥戳㈸挷㈰搳㔰捥愲慡ㄲ㔳晥〹戲攰㕤㘱〳捤㘶㑦㥡ㅡㄸㄷ㠰㤰攳㡡㘳㤱㘴ㄸㄳ昵愲愸㌷㡣㌸ㅥ慥〴搰〷㥥扥㠸㝦㘱㡣搲㥢愱攳㄰昶〳搸〸晡㤰搹㐹㥢攰㜹㥢㈰〰㥦㜴〴攰㘳搵攰㍢挵㜳ㄲ㌲㐹〰〳㌹攵て㍢〴㌰ㄸ捤收ㄶ㌴㕢㜲㜶敤敦〶㠷㌸慥㌸ㄹ㠹㠶昱敥っ愵㘸ㄸ㡣㌸ㄵ慥〴戰㌵㍣㝤ㄱ㙦戸〱㥣㠲戰ㅦ挰戶搰㠷捣㑥摡挴㘹攸ㄷ〴攰挵㡥〰扣愰ㅡ㝣㈷愰捥㐴㈶〹㈰捣㈹㍦搷㈱㠰㈸㥡捤ㄸ㑤㥣戳㙢〷㤰㜴㕣㜱ㄶㄲつ攳摤㐹㔱㤴㠶ㄱ攷挰㤵〰㌲昰昴㐵㍣敥〶㜰㌶挲㝥〰攳愰て㤹㥤戴㠹㜳搱㉦〸挰摡㡥〰摣慢ㅡ㝣㘷挷捥㐷㈶〹㘰㉡愷㝣㜷㠷〰㜶㐵戳㌹㥤㘶㌷捥慥ㅤ挰っ挷ㄵㄷ㈰搱㌰摥㥤㤹ㄴ敤〱㈳㉥㠲㉢〱捣㠲愷㉦攲㘶㌷㠰ぢㄱ昶〳㤸〳㝤挸散愴㑤㕣㡣㝥㐱〰慥敥〸挰㙡搵攰㍢㜵户ち㤹㈴㠰晤㌹攵㉢㍢〴㜰㈰㥡捤㍡㥡〵㥣㕤㍢㠰㥣攳㡡换㤰㘸ㄸ㙥㘶㥥愲〲㡣戸〲慥〴㘰挳搳ㄷ㜱愱ㅢ挰攵〸晢〱搴㐳ㅦ㌲㍢㘹ㄳ㔷愲㕦㄰㠰㌳㍡〲㜰扡㙡昰㥤㔸扣ㅡ㤹㈴㠰ㄶ㑥昹搴づ〱戴愱搹㕣㑡戳㡣戳㙢〷戰挲㜱〵㑦㍡づ攳摤㔹㐹搱㈱㌰攲㑦㜰㈵㠰㐳攱改㡢㌸搶つ攰㡦〸晢〱ㅣ〱㝤挸散愴㑤㕣㡢㝥㐱〰づ改〸挰㑡搵攰㍢敤㜹〳㌲㐹〰㈷㜰捡换㍢〴㜰ㄲ㥡捤㤳㘹㑥攱散摡〱㥣收戸攲㐶㈴ㅡ挶扢㜳㍡㐵㘷挰㠸㥢攱㑡〰㘷挲搳ㄷ搱攴〶㜰ㄳ挲㝥〰攷㐲ㅦ㌲㍢㘹ㄳ户愰㕦㄰㠰㐲㐷〰昲慡挱㜷㑥昶㜶㘴㤲〰㉥攵㤴戳ㅤ〲戸っ捤收攵㌴㔷㜰㜶敤〰慥㜲㕣戱〶㠹㠶昱敥慣愶攸㙡ㄸ㜱㈷㕣〹攰ㅡ㜸晡㈲㝥敢〶㜰〷挲㝥〰搷㐱ㅦ㌲㍢㘹ㄳ㜷愱㕦㄰㠰㍤㍡〲㌰㔳㌵昸捥ㄸ摦㡢㑣ㄲ挰敤㥣昲敥ㅤ〲戸〳捤收㥤㌴㜷㜱㜶敤〰敥㜱㕣戱ㄶ㠹㠶昱敥摣㑢搱㕡ㄸ㜱㍦㕣〹攰㍥㜸晡㈲㈶扡〱摣㠷戰ㅦ挰㐳搰㠷捣㑥摡挴〳攸ㄷ〴㈰摤ㄱ㠰㤴㙡昰㥤捥㝥ㄸ㤹㈴㠰愷㌸攵㐴㠷〰㥥㐱戳昹㉣捤㕦㘰㕣〰㥥㜷㕣昱〸ㄲつ攳摤㜹㠱愲ㄷ㘱挴㘳㜰㈵㠰㤷攰改㡢ㄸ敤〶昰㈸挲㝥〰㝦㠷㍥㘴㜶搲㈶ㅥ㐷扦㈰〰挳㍡〲㌰㔴㌵昸㑥戴晦ㄹ㤹㈴㠰㜷㌸攵慤㍡〴昰ㅥ㥡捤昷㘹㍥攰散摡搷㠰㡦ㅣ㔷㍣㠵㐴挳㜸㜷㍥愶攸ㄳㄸ昱っ㕣〹攰㔳㜸晡㈲㌶㜱〳㜸ㅡ㘱㍦㠰㉦愰て㤹㥤戴㠹㘷搱㉦〸㐰敦㡥〰昴㔲つ摥㌲㠰敡攷㤱愹ㅢ愷㙦㝢㜱挲挵昹昵昶㜲㥥㙦敡㕢㐴愱散愴愵慤㙤捤昲攴㔸㥦攲攴收㍤㥡摢㈶搷户㉥㘹挸慥摣戸愸ㄶ昶㕥㘴㌷攱搴㜵ぢ捥㘰㝢㘲捤㑢㤶搸〵戳㌸愷㜹㘹㑢摥㥥㍥昹㝦攱搴㌶敥ㅦㅥ㍡㜹㔶扢㔲攰昲㥦㥤慤慤㐰㑦慣㈵戸㔴㔴扦㠸㠴摥㤳㙥戲㕣搷㜵㠲㕣㉥㕡㄰搶戶ㄳ㥤㕢摦搶㘰昷㉡捡㤳搳㜲戹愶〸㡡愸〷㈸昴㉣捥㕤㠴㤳㔱㤳晢ㄴ愷戵搴ㄷㅡ敡㥢㙣㍥ㄸ晤ㅤ改っ㝢㈱捥晤敦搹摣㕡捦捡攸㍥挵戹㉤搹愶搶㈵㍣㡤㤹㕦搹慦捣㤳攷㍢慢㡢ㄳ敢㥢㕡㌱㡣㝣ㄴ戹㕣㕢㥣戳愸㜹㌹㡡昴㤷㌶㌶㑤换㉥㘹晤㥦㜸㔴〴ㅦㄶ㜹㤱て㡤愸ㄴ㤵㤵愲愶戲收㍦㝤㝣㡣敦昱ㅣ摢〲㉢㘸扥挵㙥戳㠷愸㌲攸㈱〸戴戵搴攷㤶ㄲ㥤ㅣ㉤ち㕢㐵㈳ㅦ捤㡡敡㤷戰攴㍤㜵改㝡㌰㍤㜵〷㥣㜵㔹ㄹ㝡攰㈹昰搲㘷㈰戶㠰摣㕣㠷㠹昵晥〱㘶户㘹昳愶户㔷攴晣㥦㍥㔰㔰晤㔷㘴摥攰〲㠸〱㄰昷㜵㔶㈶ㄶ㐵㜰摤挲㜳ㄴ敢〴㍤敦ちㅡ㉡㑡つ搷搵扥敤㡢㔳㜱づ扤㜷㜱㐶㌶㘷㌷攰搴㝦㘳戶慤慦攳戰〶愳㌱摢搰慡摡㈶㌵㌷㌶㘶戹昲戱㙣㝥㑥㍥摢㘰搷ㄴ㈷㉣㙤㙢㐶戵戹㔹㠴㤱㙢愸ち㘵㔷㈰㤴㕤攱㥣愴㉦捥㘶㐹㤰㕣㘶慥收㠵搹㤶晡戶㐵㡤昵昹ㅡ㍡㉣摢昹㥦㔸㙢戱㈵愹〲㑣㝤搱㕢ㄵ敦㔹㝦攷摣㍢ㅥ敥㌱㈸㤴㈱㍡㍥晣㔸户㉢㠵㠱㍦昱ㅦ㔶㡣㘰ㅢ㈴㕦㕡捣ㅦ㤱慤ㅡ㌷戹㔱㤲㜳昹㑡㥥㤴挵攲㔷㐷㘰ㄵ㤵㥢㈹昱㌷ち㜰㌳㝦㠲㤴ぢ扣㔵晤ㅤ愶搳㜲㠲㥥㄰㠴㘶㌴㘷ぢ㔳戳㜹㝣〴愶愷晡〰㑣つㅥ㕡㙥㜴㕡㉣ㄶ㜸㑣㐲捤㄰㙡㤱㤶搵ㄷ散㤶ㅡ〶收攰〳㍥㔵㉣つ㌱㥣挷㄰愷扡㝢㔴㔴㔷昷慡〹ㅡ㙢扡捥㌵㕣㥤㌶㜷㝦㠰㘸扡㉦晦攷㝢愵㜷攱扤つ㠵攴㡢搵捦㔸㌶㝦攱㝤㝡〵㐱摥ㅦ㡦攰㔷ち搶挳㔴扦㡡㐶敦㘳㔳㕥㙢㠱㡡っㄳ愲㉡昹搱ㄱ㔶㠱搴愰㘲㐲㤶㡦㔴换㍢搲换㔵昶㘱㌸ㄵㅦ㌵晡昳㈸挶ㅣ慣攵㜶㈱攴㙣㘹㔹㕥㠲搷㠸㡡捡捡㉡㍣搴㠶户㘴捥㌷㉣㤲㌵捥戱㘵㍤㠸搸ㄲ㔳㌰㔸ㅦ戸㌱㥦㉣挸㕦攷晥㜸挶换㘸挵搹敤昵昸㈷㉦愱㤰㔹〹㙤㐵㐸扣〹慢〱ㄸ㡣㌸㠴㠰ㅥ㐷挲㘰挴㐷〸㜲㠷挰昵昲㈵㍥㠱换㤷戰ち㠳㥦捣改晥㈶㔳㝣㡡扥摣㙣㥡〶㠷昸〷㤶戸㌵㉡慤㥤㌵㠸㜶扤㜶㝥捥ㅥ戸㤹晣挸㤷㕥㍢挵ㄷ㠸攸㍢㠴〷㔰摦愱㄰㌴㘶㉦ち晦ㄹ㉣攸㑤㐱ㅦち扥㠴㠰て扢搱ㄷ㥥愵㜱㤶㍥㐳ㄲ挰搲㠲㄰㉣扦㜱㘵㜶戱摣㠸㤹晢㌱昳捦㄰㜸㔹晥㡡㤸㘴㘹捡㑦㌹挱慢昰扣挰〸㍥㙣㤲㔶㝦㈶攱㕤㉤愳戵〹愲㕤搳慡㐴㌷㐹㙢㔳㤹挴㜱〴敢ㄵ〲㘸㙤〶㡤戹㌹㠵慣㘵〸㄰っ愴㘰㄰〵㉣㙦㤰戴〶挳慢㉤愳㠵摡昲〰㔸㕢㐲〷㔸㉣㜳搰㠹㕤戰戶㘲攲㈱㑣捣㤲〴㉦㉣搶㈱㜴〱㡢㔵ちㄲ搶㌰㈶㘱戹㐲ㄹ慣攱㠸㜶つ㡢㘵つ戸攲㈳㑤㑣㠲〵㜹㘳㙤㠳㥥戲㙢搵摡〶ㅡ㜳㕢ち㔹昷㄰㈰ㄸ㐹挱㜶ㄴ戰ㄴ㐲挲摡ㅥ㕥昹慡挵捦昵〴搰ㅡつ㈱㘸㙤攵捡散愲戵〳㌳㡦㘱㘶搶㉦㜸㘹戱㘸愱ぢ㕡㉣㘹㤰戴挲㑣挲摡㠶㌲㕡㔱㐴扢愶挵ㅡ〸㕣㜱㔰㤴㐹㌴㉤ㄶ㐲〴挰㠸㐳㘳㈶㈸㘴㤱㐴㠰㈰㐹㐱㡡〲搶㑤㐸㕡㘹㜸ㅥ㕡昸㠴㔲〰慤戱㄰㠲ㄶぢ㈸㜴㘶ㄷ慤摦㌰昳㑥捣捣㘲〷㉦慤昱㠸㜵㐱㙢〲㈴㤲搶捥㑣㌲ㄱ㕥ㄹ慤昱㠸㜶㑤㡢〵ㄳ戸愲㥡㠲㐹㌴㉤㔶㑤攸㈹扢搶慤㠹搰㤸㤳㈸㘴㐵㐵㠰㘰㌲〵㔳㈸㘰㤱㠵愴㌵ㄵ㥥㠷ㄶ㍥㙢ㄵ㐰㙢㔷〸㐱㡢搵ㄶ㍡戳㡢搶㜴㘶摥㡤㤹㔹ㄹ攱愵挵㜲㠸㉥㘸戱㔸㐲搲㥡挱㈴慣㥡㈸愳戵〷愲㕤搳㘲㜵〵慥昸っㄷ㤳㘸㕡㉣戱搰㔳㜶搱摡ㄳㅡ㜳㉦ち㔹㝥ㄱ㈰㤸㑤挱ㅣち㔸㤱㈱㘹捤㠵㔷扥搹挲愷ㄷ〲㘰捤㠷づ戰戲慥挴㉥㔸㝢㌳昱㙦㤹㤸㔵ㄴ㕥㔸㉣㥤㤰戰㡣㝤㈰昹て㕥㉦㔹㜶㈱㔱敥换㈱㔸㝦㔱㠶㜲㝦㐴扢㐶挹㍡つ㕣昱ㄹ㌲㈶搱㈸㔹慣ㄱ㐰敡㐰㘸捣㍡ち㔹挸ㄱ㈰㔸㐰㐱㤶〲搶㜶㐸㤴㌹㜸晥摤て㝣扣㈱〰㘷〱㕡攰㘴㥤㠷㑥敥挲㘹㌳㜹㤱挹㡦㠴挰㡢昳㘸挴扡㔸昷㔸愶㈱㠱㉤㘲ㄲ搶㙢㤴〱㍢〸搱慥㠱戱慥〳㔷㝣㔸㡤㐹㌴㌰ㄶ㜷攸㈹扢搶扤〶㘸捣㐶ち㔹昸ㄱ㈰㘸愲愰㤹〲搶㠲㐸㘰㑢攰㤵㍦㔳昹㔹摡〰㕡㉤㄰㠲ㄶ㡢㐲㜴㘶ㄷ慤㔶㘶收愷攵〵ぢ㌸扣戴㔸戵搱〵㉤搶㜴㐸㕡换㤸㠴挵ㅤ㘵戴㔶㈰摡㌵㉤ㄶ㠱攰㡡㐳晥㑣愲㘹戱ㄲ㐴㑦搹㐵敢㄰㘸捣㐳㈹㘴㤵㐸㠰攰㌰ちづ愷㘰ㄵ〴㤲搶敦攰㤵搳㡡〴㍦㔵㡦㠴㄰戴㔸㐱愲㌳扢㘸ㅤ挵捣㐷㌳㌳慢㍤扣戴㔸攲搱〵㉤ㄶ㠰㐸㕡挷㌲〹㉢㐱捡㘸ㅤ㡦㘸搷戴㔸㌱㠲㉢㍥㜸挷㈴㥡ㄶ换㐶昴㤴㕤戴㑥㠰挶㍣㤱㐲㤶㤴〴〸㑥愲攰㘴ち㔸㘵㈲㘹㥤〲捦㐳㉢㜸摤㍡つ㐲搰㘲戹㠹捥散愲㜵㍡㌳㥦挱捣㉣つ昱搲㘲㍤㐸ㄷ戴㔸㉤㈲㘹㥤挵㈴㉣ㅢ㈹愳㜵づ愲㕤搳㘲㜹〹慥昸㝣ㅦ㤳㘸㕡慣㌱搱㔳㜶搱晡〳㌴收㜹ㄴ戲晥㈴㐰㜰㍥〵ㄷ㔰挰㤲ㄴ㐹敢㐲㜸ㅥ㕡挱摢慤㡢㈱〴㉤搶愶攸捣㉥㕡㤷㌰昳愵捣捣㍡ㄲ㉦㉤ㄶ㡦㜴㐱㡢愵㈵㤲搶㘵㑣挲ㅡ㤳㌲㕡㔷㈰摡㌵㉤搶愲攰㡡㡦ㄱ㌲㠹愶昵㌶㤶昴㤴㕤戴慥㠲挶㕣㑤攱㍢挱㠲慢㈹戸㠶㠲㜷㈱㤰戴晥〸慦㥣㔶㌴㤸搶戵㄰㠲ㄶぢ㔹昴搰㉥㕡搷㌱昳昵捣捣愲ㄳ㉦㉤㔶㥡㜴㐱㡢㜵㈸㤲搶㡤㑣挲㠲㤴㌲㕡㌷㈳摡㌵㉤ㄶ慥攰㡡㑦㉢㌲㠹愶挵敡ㄵ㍤㘵ㄷ慤㕢愱㌱㙦愳㤰㤵㉤〱㠲摢㈹㔸㐳〱㡢㕤㈴慤㍢攰㜹㘸〵扦㌳扡ぢ㐲搰㘲搵㡢捥散愲㜵㌷㌳摦挳捣㔵㤸㤰㤷ㄶ换㔲扡愰挵愲ㄵ㐹㙢㉤㤳戰㝡愵㡣搶晤㠸㜶㑤㡢㔵㉥㤸ㅦ㍥ㄴ挹㈴㥡ㄶ㑢㕤昴㤴戱愸摦㜴㍦〸㡤昹㄰㠵㉣㠳〹㄰㍣㑣挱㈳ㄴ戰㌲㐶搲㝡ㄴ㕥㌹慤㐸㌰慤挷㈱〴㉤㤶挸攸捣㉥㕡㑦㌰昳㤳捣捣㜲ㄶ㉦㉤搶戰㜴㐱㡢ㄵ㉥㤲搶㔳㑣挲㔲㤷㌲㕡捦㈰摡㌵㉤㤶挴㐸㕡捦㌲㠹愶㌵ㄴ㔱㍤㘵㉣㙡㕡㝦㠱挶㝣㡥㐲搶捣〴〸㥥愷攰〵ち㔸㐶㈳㘹扤〸慦㝣敦ㄵ㥦㔲づ搸㠱昸㉢㜴㠰挵㜲ㅡ㥤搸〵敢㘵㈶晥ㅢㄳ戳昴挵ぢ㡢昵㉥㕤挰㘲㌵㡣㠴昵ち㤳戰㉣愶っ搶㙢㠸㜶つ㡢攵㌳ㄲ搶敢㑣愲㘱戱㠶㐶㑦ㄹ㡢ㅡ搶ㅢ搰㤸㙦㔲㤸づㄶ扣㐵挱摢ㄴ戰攴㐶挲㝡〷㥥㘷搵挲挷㠸〳㘸扤〷㈱㘸戱昶㐶て敤愲昵㍥㌳㝦挰捣慣㤳昱搲㘲㜱㑣ㄷ戴㔸㍡㈳㘹㝤挴㈴慣愱㈹愳昵〹愲㕤搳㘲慤㡤愴昵㈹㤳㘸㕡㉣戸搱㔳挶愲愶昵て㘸捣捦㈸㘴㌱㑥㠰攰㜳ち扥愰㠰昵㌹㤲搶㍦攱㜹㘸〵慦㕢㕦㐱〸㕡㉣搴搱㤹㕤戴扥㘶收㝦㌱㌳㡢㙡扣戴㔸㐹搳〵㉤搶搹㐸㕡摦㌲挹〲㜸㘵戴扥㐷戴㙢㕡㉣捣㤱戴搶㌱㠹愶挵敡ㅣ㍤㘵㉣㙡㕡㍦㐰㘳晥㥢挲㐲戰攰㐷ち㝥愲挰㠶㐰搲晡ㄹ㕥昹ㄳ㌱㜸㙦敢㔷攸〰㡢㐵㍤㝡㘴ㄷ慣昵㑣㕣㠱昳〳㠲〵㌸㕥㔸慣扡改〲ㄶ㙢㜲㈴㉣ㅣ㐲慥㄰㉣捥㈹㠳㠵㡦攷㙥〰慣ㄵ攸㈶㘱㔵㌳㠹㠶挵㑡ㅥ㍤㘵㉣㙡㔸〶㌴㘶㑦ち㔹攵ㄳ㈰愸愱㠰㕦挸㈵㔸昸㈳㘱㠵攰㤵挳挲㐷敤〳㥥㠷扤愱〳㉣ㄶ〰改挴㉥㔸㝤㤸戸㉦ㄳ戳㔸挷ぢ㡢ㄵ㍡㕤挰㘲晤㡥㠴㘵㌱〹ぢ㜹捡㘰昵㐳戴敢㌵㡢〵㍦ㄲ搶挶㑣愲㘱戱敡㐷㑦ㄹ㡢ㅡ㔶㝦㘸捣〱ㄴ戲㈲㈸㐰戰〹〵㥢㔲挰㈲㈱〹㙢㌳㜸攵捦挳㘸昰摢㥥㠱㄰㠲ㄶ慢㠵㜴㘶ㄷ慤㐱捣㍣㤸㤹㔹搹攳愵㜵ㄹ㘲㕤搰扡ㅣㄲ㐹㙢㑢㈶㘱搵㑦ㄹ慤㈱㠸㜶㑤㡢搵㐱㤲搶㔰㈶搱戴㔶㈳慡愷㡣㐵㑤㙢ㄸ㌴收搶ㄴ戲㝣㈸㐰㌰㥣㠲ㄱㄴ戰愲㐸搲摡〶㕥昹慡ㄵ扣㠹ㅦ〹ㅤ㘰戱戲㐸㈷㜶挱摡㡥㠹户㘷㘲㔶〱㜹㘱戱昴愷ぢ㔸㉣っ㤲戰㐶㌳挹㕤昰捡㘰㡤㐱戴㙢㔸慣㈴㤲戰㜶㘴ㄲつ㡢攵㐴㝡捡㔸搴戰挲搰㤸ㄱち㔹㙡ㄴ㈰㠸㔲㄰愳㠰搵㐷ㄲ㔶ㅣ㕥昹慡ㄵ〹㝥㈲㈶㈱〴慤㠷㕣㤹㕤戴㔲捣㥣㘶㘶㤶っ㜹㘹戱㑥挸愱戵て户㝤扣㐴㜱㜳㥤㐱ㄷ慣㈲㤲戴挶㌲〹换㠹捡㘸敤㠴㘸搷戴㔸㜶㈴㘹㡤㘳ㄲ㡣㈰㙦慣㍤ち㠰戱㌳㌴收㉥ㄴ戲㉥㈹㐰㌰㥥㠲〹ㄴ戰㔴㐹搲㥡〸捦㜷㜸㡢摦摥ㄱ戰攵㥡っ㉤㠰戱㙣㐹㈷㜷〱㥢挲攴㔳㤹晣ㅤ〸扣挰㔸㔷搴挵敡挵慡㈳〹㙣㔷㈶㘱昹㔱ㄹ戰摤㄰敤ㅡㄸ换㤴㈴戰摤㤹㐴〳㘳慤㤲㥥㌲ㄶ昵敡㌵〳ㅡ㜳㈶㠵慣㘳ち㄰散㐱挱㉣ち㔸摡㈴㠱敤〹慦晣戹ㄸ㝣㡥㘳㌶㜴㠰挵ㄲ㈷㥤搸〵㙢づㄳ捦㘵㘲㤶㐱挸〹捦愳愷㈶㕣捤㔳搹摥㌳戴扥戳攷㜲㠴㈲捦愳捦㘹㕢搹㠰摡〵㉥昲㡣慤戳挴㜳捦㈱ㄹ挳㜹攴收ㄶ㥣昴慡昲㝥愵㐲愹敦㜳ㄸ戸㔷㝦捦搷㔵挸㙥㙣攱㘹晡敡㙢㝦昲㝦㈵㐳愹㍦㈷摥晥搹㜵昶攱挵搸ㅢ㔳散㍦戳㍥摦搲摣摡㕣㙣ㅢ㌲〷ㄵ㍡㐳昸昵ㅦ挵㡡㡡昰㠴敡㍦㈲㘳攰㤸扣㘳㔵㑤晣㑡挲㘵晣㌸㝣㘸㜱㔳昳昲㈶㌹㥢敡㔶㝥ぢ㡡攴搵戳㈷㠷〹㜱ㅣ㕥戶〶㍣㡢愷昴搹搹摣〷戶㑦て㡢攷挴㜱慤㌰昶㠵㍦㘲搲挴㐹戳敢散㘴㈴㔷捣挵㌲㤹㜰㌸ㄳ捦㈷戳搹㐸愲㤰㠶㤷捣㈴昳㤱㜸㍥㘶散搷㉥戵㈳㤱㔸戲㔸捣㘷㔳挹㜸㈲㔶挸收搲昸㕥㤰㘸戶㔰挸ㄵ㈲ㄹ扢㘰昱㙣㍢搳㥢晢愳㡦㜹〰㡣挵㤳散㌲㜴㈰㐳㜵っ昱㤴扢っ㔱㈰愵搵㤵搸㘸㙣攸㤹㜰㜴慡㄰㌹㤱ㄷ〵㘱㔷昵散㈹㐶㜸扥摦挳㜷〶扤昴〵〹㠶挱ㄳ攸搵㤷〲昳㠶㜵㉡㝦ㄴ搹㜹㈳摥扢㍣攷㕤㠰〹㔹㍤㌰㜱㙥昰っㅢ敥㐶㤳㈶搶㤵㝦愱愴㔱㐴戸㌷挲戲㐸〰摦㔴搹㙡㉣㐴愴㉦㈲慥㡡㈱慢㑡㘵㌱ㄷ愱搱ㅣ挶㌱㠶挲〸〳㜱昹搸㉥㐶㥣ぢ昲㔶㠳㈸㥦て攲ㅣ摣ㄱ慥㠵㘸挰愷㔶㈱攱㕡㈴捥㐲㠴㙢㔲昹㥡㘰愲ㄳㄵ㘶㌳㉣搶㠴㄰㝣㍥〸挶ㄲ昸捥㥡㤰㈸㘴昳㜹㍢㕥㑣攰愱㡤ㄷ㈲昹㑣㍡㤱㑦㜳捤㠸攷㈳搱㐲㌱㙤ㅣ㕣㤲收㜲昹㘴㉥ㅥ㡤愷㡡改㘸扣㘸㈷搲㠵ㄴ搶㥦㜸㌴ㅣ捤挵敤㔴㌶㙤昵㔲改捤ㄶ昴㌱㕢㘱慣摥㍡搴挶搰㔲㠶晡攸㔰㐹㈵㉣㠶㜰ㄳ㈷攰㉥昰㤱㤲挴㔷戲换㈱㌰㈱㙢㈳㌴攲㕡㘱㤲戸㐹扥㈶㤱㕡晤㜴晣㜷っ㙤㐷挵㐸ㄸ搱㥦挹攸ㅤ㠵㜸㠹攱㈶㠸㑡㠶扦挳㄰㝥㠶㠷㈱敡㘷戸㈹㍡㈱㐹㠵㜹ㅣ㉣ㄸ㙥〶㕦㌲㍣ㅥ扥挳㌰ㄹ㡦ㄵ㔳㤹㘸搱捥㈶搳攰ㄳ捤㈵搳挹㐴㉡ㄷ㠹㠱㔴戶㤰㡤ㄹ扦㙦㤷收㡢戹㜸㈱㥢㡣㐶昲搱㜸㉣㙥㘷愳㠹㕣慥㤰㉡ㄴㄳ挹㜸㌲ㅣ捦㔹㥢慢昴收〹攸㘳㥥〸㘳つ搴愱㜶㠶㠳㜴愸愴ㄲ㕢㌲㠴㥢㘸㜱㌳㍣㥤㔹捥㠰〹㔹㕢愱ㄱ㔷ㅦ挳㈱㍡㝥づ戵㘱㉡㜶㠴ㄱ挳㤸㡣摥㜹㠸㤷ㄸづ㐷㔴㌲㕣ㄴ挸戰ㄸ挸㤰攷摡㤱愴挲扣〸ㄶっ户㠱㉦ㄹ㕥っ摦㘱ㄸ戱ぢ㤹㝣戲㤸戶ㄳ昹㐴㍣㔷㐸㘴ぢ搱㜴㈲ㄷ捥㘶愳昹㜴㉣㥦换ㄹ㤷㤴愴戹ㅣ㤸㈵挳攱㕣〱〴愳昱㜰㉥㤲捡㈶㤳㘹㍢ㄶ捥挷㡢搹㘲摡攲ㄹ㝢愶㌷㉦㐵ㅦ㜳ㄵ㡣㌵㔲㠷摡ㄹ㙥愷㐳㈵㤵ㄸ捤㄰㙥㘲㝦㌷挳搵捣㜲㌵㑣挸摡〱㡤戸晡ㄸ㡥搱昱㙢愹㑤㔱㤱㠴ㄱ㘱㈶愳㜷〳攲㈵㠶㔱㐴㈵挳搹㠱っ昷っ㘴挸㌳昰㐸㠲㠳㤹戰㘰ㄸ㠷㉦ㄹ摥ち㕦慤㠷改㝣㍥㤳㑣㈶昳挵㔸㉥ㅥ㠹收戳昱㕣㈴ㅦ㑢㈴戰㔶挶㜳挹㐴搱戸慤㈴捤㠷戱㍤㡦攵攳挹㜴㈱ㅦ㡦挵愲搹㜸㌸㤲㡤愴㡢戹㔴戲ㄸ㐹㐶愲ㄶ捦攳㑢㠶户愳㡦戹〶挶㑡敡㔰㍢挳㤴づ㔱㘰㔲㉡挶㌲㠴㥢㤸敡㘶㜸㉦摢搷挲㠴慣摦愰ㄱ㔷ㅦ挳㥤㜴晣㐱㙡㜷愶㘲ㅣ㡣搸㤹挹攸㍤挲昴㡣昰㌶ㅥ㔱挹㜰愷㐰㠶㘳〳ㄹ㑥㐰㈷㈴愹㌰㥦㠰〵挳㠹昰㈵挳㈷攱㍢っ㘳愹㙣㈱㥣挶㕡㤷㉡㈶攳攱㔴㈱㤷戰㜳昹〲㌶㤲㠵㙣愶㤰㑥愵㡤㍦㤷愴攱㔴㈴ㄲ捥㘴㘲㤹㥣㥤㡣㘳敤挵㙢㘷ㅣ㉦㤱昹㘲ㄶ㈹㜲挵㤴㌵㐹愵㌷㥦㐲ㅦ昳㘹ㄸ㙢戲づ戵㌳攴㈹㝥㐹扡愴ㄲ扢㌲㠴㥢〸扢ㄹ扥挰㉣㉦挲㠴慣改㘸挴搵挷㜰㌷ㅤ晦ㅢ戵㔳愸㤸㑣㕡㌳㤸㡣摥慢㠸㤷ㄸ敥㠱愸㘴戸㑤㈰挳攱㠱っ㜹戶ㅥ㐹㜰㠸づㄶっ昷㠴㉦ㄹ扥〵摦㘱㤸㡥愴㔲㤹㙣㌲㥢换㘷㌳㜱慣㡤改㑣っ㉦㈵昹㑣㈲㥢〹挷ち改慣昱㜶㐹㕡挴づ〸戶㝥㜸〱㡡愵攳攱㐲㍣ㄷ捦挴戳㜶㉣㥡㑣㘶㡢㠵㐴㌴㙢敤愵搲㥢敦愰㡦昹㉥㡣㌵㕢㠷摡ㄹ昲挴扦㘴㔸㔲㠹昹っ攱㈶〶扡ㄹ㝥捣㉣㥦挰㠴慣扤搱㠸慢㡦攱㙦㜵晣㜳㙡㘷㔰戱㍢㡣搸㤷挹攸㝤㠹㜸㠹攱晥㠸㑡㠶㤶㡢愱昱㌵㈴ㅤ敥昲㠹扥㠱㘰㜹敥ㅥ摤㉡捣㙦㘰〱昶㐰昸ㄲ散户昰ㅤ戰攱㘴㉡ㄵ挹ㄶ攳㤱㔴〴慢㥡ㅤ挹㈴㌳晣㈶昱㘴㉥ㅣ㈹攴敤㐸挲昸慥㈴㉤愶㡢㐵扣愲㈴散ㄴ戶〵攱㔴㌱㔳㠸㈴昳㔸㕢ぢ㌶戶愹㠵㑣挲慡㔳改捤敦搱挷㕣〷㘳㉤搰愱ㅦㄸ晡㌷㐳㔹ㅤ愲㐰㑡㐵㠱㈱摣㐴㤵ㅢ散㉦㙣晦ㄵ㈶㘴昱ㄴ㍦慥ㄵ挶㝡戸〱扢㐷ㄵ搵摥摤㈳㠱㠸㜷昷愸愸戲㤸㤵㘸㤴摦捤㙢捥收挳戰㠸㐳ㄳ㔳㌵攲愵㠷攱㈰㐴攵挳昰攳㡦㐱㉦敤㍦㈰敡㝦㘹㕦㡣㑥㤸㈲㡥㘱㈱ㄵ㠸㌷挰㤷挴㐳昰ㅤ攲搱㘴捡㡥㘶㜲改㘸㈴㤵㡥㈷搲戹㑣㌴㔲〸㐷挳㠵㝣搴㡥ㄶ搳昱㤸搱慢㈴捤攰㔵㈹ㄵ㑦搸昹㔸㈶ㄱ捦攴㜳㜸㑤㡡挶愲昸㕦㈸挶㔲昱㙣挶㙡㔴改捤摥攸㘳昶㠱戱㥡㜴愸㝤㔵㘶ㅤ㠱㕣㤵㈹㤰㔲搱挲㄰㙥攲㥦戸ㅢ愵摤愳㡤搹摥ㅦ㈶㘴戱㑣〰㔷摦慡摣愶攳㥢㔱换㉦戱㌰昷㠱ㄱ换㤸㡣摥㈰挴㑢っ㔷㈰㉡ㄹ㝥㄰挸昰扤㐰㠶㉢搱㐹㌲摣ち愹挰昰㄰昸㤲攱㄰昸づ挳㜸㉣㤵挲慥㈵㌶㡤挵㌰㙥昹㑣ち㉦㌹挹㘴㉥ㄷ㈹挶愳㈹扢㘸っ㉤㐹㌳㜱扢㠰㈷㝥㌴㔲㑣㘰慤挵敡ㅡ㡤ㄶ〱ㅣ挸㈳昱㘲㈶ㄹ戵づ㔵改捤㘱攸㘳㙥つ㘳ㅤ愶㐳敤っ㔹㕤㈰ㄹ㔲㈰愵攲㐸㠶㜰ㄳ慦戸ㄹ㙥挷昶敤㘱㐲搶㔱㘸挴搵挷昰㘸ㅤㅦ㐳㙤㤶㡡〵㌰攲㔸㈶愳ㄷ㐱扣挴昰㜸㐴㈵挳扦〴㌲㝣㈶㤰㈱ぢ〵㈴挳〴㔲㠱攱〹昰㈵挳㈴㝣㠷㘱㈲ㄵ〱ㄶ㍢㕣挸㐵搳㜱㍢㙦攷愲㈹㜰㑣㘱㐷㈹ㄱ戶昳㤹㠲㤱㉡㐹敤㝣㍥㤷㐸㈷戰㌷㠴ㅤ捡㜸㈶㤱挱敢㜹ㅡ挲㕣戸㘰摢搱㘸捣㍡㔱愵㌷搳攸㘳㘶㘰慣㤳㜴愸㥤攱挹㍡㐴㠱㤴㡡搳ㄸ挲㑤㍣散㘶戸ぢ摢挷挳㠴㉣㤶ㄴ攰敡㘳㜸㠶㡥㑦愶㜶ㄱㄵ晣㘲づ㜱ㄶ㤳搱㥢㠶㜸㠹攱㌹㠸㑡㠶㜷〵㌲扣㈳㤰㈱换〷㈴挳摤㤱ちっ晦〰㕦㌲㥣〱摦㘱㠸㌵㌰㥥戲㌳㔱㍢㤵戱攳搸戵捣㐴攲㜸攵捥收㜳戱㝣っ敢㘳捣㤸㔹㤲挶㤲〵扣ㄵ㑥㠵㈳戰昱㑣慥㤸捤挴ち㤹㘸扡㔸㠸㈵㤲㜶〶㕢捦昳㔴㝡㜳て昴㌱㘷挱㔸攷敢㔰㍢挳ぢ㜴㠸〲㈹ㄵㄷ㌳㠴㥢戸摥捤㜰ㅥ摢攷挳㠴㉣ㄶㅡ攰敡㘳㜸愹㡥敦㑢㙤㌳ㄵ晣搰㡡戸㡣挹攸ㅤ㠰㜸㠹攱ㄵ㠸㑡㠶㔷〴㌲扣㉣㤰攱㤵攸㈴ㄹ㘶㤱ちっ慦㠲㉦ㄹ收攰㍢っ㌳㤹㙣㍥ㄵづ愷ㄳ㤹㙣㌸㥥㡣ㄵ戳㜶ち㉦搵㤹㕣〲慢㘳㌲㡡户㍡昹㤲㌴㥡㡣㠱㜵愲㔸㑣攲㉤㑦㍥㥡挸收攳昱㌰㜶愶戰戳㡥捤㘴㉡㘲戱㌴㐱㍥㑢ぢ攸㘳摡㌰搶搵㍡搴捥㤰昵〹㔲㐵㠱㐹愹戸㤶㈱摣挴ㅦ摣っㄷ戳扤〱㈶㘴㕤㠷㐶㕣㝤っ慦搷昱㈵搴㉥愳㘲㈹ㄹ摥挸㘴昴㕡㤹㥥ㄱ摥㙥㐶㔴㌲㍣㈵㤰攱㐹㠱っ㙦㐱㈷挹㜰㌹㔲㠱攱慤昰㈵挳ㄵ昰ㅤ㠶昹㕣ㄸ㉦ㅦ昱㈲摥㜳〳㐴ㅡ昸昰㔶㈷ㄶ挱㌵ㄹ〹ㄷ㜱昰㘵㘵㐹㡡搷㥤㘸㍣㔳挸攰㌵㍥换㠳㉦改㡣㥤收㡢㌹摥敥愴㘳㠹㜸捣㘲挱㠲愴㜳〸晡㤸㠷挲㔸户敢㔰㍢㐳㔶㉤㐸ㄵ〵㈶愵攲㉥㠶㜰ㄳ㐷扡ㄹㅥ挵昶愳㘱㐲搶摤㘸挴搵挷昰ㅥㅤ㍦㥥摡挳愹攰㌷㡣㠸戵㑣㐶敦㐴愶㘷㠴户晢ㄱ㤵っ㤷〵㌲㙣ぢ㘴昸〰㍡㐹㠶愷㈲ㄵㄸ㍥〸㕦㌲㍣つ扥挳㌰ㅤ捥㈷㌲昹㐸搲捥㈶㈲搸挸攵搲改㠴捤㤷㕥ㅣ㥦㡡收昲㤹㠸㜱㝡扢㌴㡥㥤愵慣ㅤ㑥攰改ㅣ㉦ㄶ戲㜸ㄶ㘳㍦㍥ㅦ换㐵㜳戱㕣慡㔸戴ㅥ㔲改捤㌳搰挷㍣ㄳ挶㝡㔸㠷摡ㄹ㍥愲㐳ㄴ㐸愹㜸㥣㈱摣挴㐱㙥㠶攷戱晤㝣㤸㤰挵㔲〵㕣㝤っ㥦搴昱㡢愹㍤㤶㡡㘳㐸敢㈹挴㈵挳㔵㠸㤷ㄸ㍥㠳愸㘴戸㈰㤰攱㠱㠱っ㥦㐵㈷挹昰㑡愴〲挳扦挰㤷っ慦㠲敦㌰捣收㜱㄰㈷ㅦ戶㙤散摡挴ぢ戱㍣㕥㙣㘳搹㜴㍥㤱㉤㈶搳搸㈷てㅢ慢㑢搲㐴〶敦㠰戰㉢ㅦ㑦愵挳昱㜰ㅥ慦㈷昹っ㜶摤戱愳㥦㑣㈶戲㌸昴挳攲〶戹㠶㕤㡤㍥收㌵㌰搶昳㍡搴捥昰〵ㅤ㉡愹挴㕦ㄹ挲㑤捣㜵㌳扣㠱㔹㙥㠴〹㔹慣㘰挰搵挷昰㙦㍡㝥㉢戵㈷㔳㜱ㄲㄹ扥挲㘴昴搶㈰㕥㘲昸ㅡ愲㤲攱㙥㠱っ㜷つ㘴昸㍡㍡㐹㠶㜷㈳ㄵㄸ扥〱㕦㌲扣〷扥㕡て昱㥡㡣㘷㈲昶㘸ㄲ㌱晣㥥㑦㈶㡤㝤挲㝣㌲㤱捣㐵戲搱㜴㉥㤷㌵敥㉤㐹㡢㠵㑣㡥敦㡡昰㡡㠲㤷㥦㐸ㄲ挷㔱㜱慣㈳㤷捡愵搲㜸㘷㤴㑤㕡慣㜹㤰っ搷愲㡦㜹ㅦ㡣昵㤶づ戵㌳㝣㕢㠷㈸㌰㈹ㄵ敦㌱㠴㥢搸搹捤昰ㄱ戶㍦ちㄳ戲摥㐷㈳慥㍥㠶ㅦ攸昸㤳搴㥥㐵〵扦㉡㐵㝣挴㘴昴㥥㘶㝡㐶㜸晢〴㔱挹㌰ㅥ挸㌰ㅡ挸昰㔳㜴㤲っ㥦㐳㉡㌰晣〷㝣挹昰㜹昸づ挳㐴っ敦㔴㘲㤱㝣㌱㠵扤扣㌴㕥㤸㙤扣晤㑢㘲慦て㝢㡣㍣捥㘳扣㔰㤲㘶ㄲ搸昷挶敢㜷㌱㠲つ㘸㈲ㅣ挹挵㘳改愴ㅤ㑤攳挸㔱㍣㤶㈹ㄴ慤捦㔴㝡昳㐵昴㌱㕦㠲戱㍥搷愱㜶㠶㕦攸㔰㐹㈵扥㘲〸㌷㌱搲捤昰㔵㘶㜹つ㈶㘴㝤㡤㐶㕣㝤っ晦愵攳㙦㔱㝢〱ㄵ晣戶ㄵ昱㉤㤳搱㝢ㄷ昱ㄲ挳敦ㄱ㤵っ户っ㘴㌸㌸㤰攱㍡㜴㤲っ㍦㐴㉡㌰晣〱扥㘴昸ㄱ㝣㠷㘱㍣㠶㥤㤹㍣昶㤶㤳㤹㉣づ敡攰㔵〲晢㠵戱㘴㌸㤳挶ㄳ㍢㔶㡣ㄸㅦ㤷愴搱㌰㥥敡搸㈴收㡡搸㜲收㈳戱㜴ㄸ敦㕢㈲㜶㍥ㄹ㑢愶搲㜶㈶㘵晤㕢愵㌷㍦㐱ㅦ昳㔳ㄸ敢㐷ㅤ㙡㘷昸㤳づ㤵㔴攲㔷㠶㜰ㄳ晤摣っ扦㘴㤶慦㘰㐲搶㝡㌴攲敡㘳挸㝢㈷攳摦㔲㝢ㄹㄵ慢㘰㠴㉣㜵愰户づ昱ㄲ㐳㤶㍡㐸㠶㌵㠱っ㡤㐰㠶搵攸㈴ㄹ晥㠴㔴㘰㘸挰㤱っ㝦㠶敦㌰㑣㐵㜰摣ㄶ戴昰㝡㕢㠸攷戳㜸㑡㘲晦㈵㤹㡡收ㄳ㜸㉡㐷攳戶昱㑢㐹㡡㈳㤲挹㑣愲㠰㤷て㍢ㅥ㡦㠵挳搹㕣㈴ㄲ挵㙡㡣㜷收戹㜰㌴㤶戴㝡慡昴收慦攸㘳慥㠷戱㙡㜴愸㥤㈱㙢㈷攴㌳扥愴ㄲ㉣㡣㤰っ㝦晥户敢扤㕥㌵捥㥡㤹〶㑣挸㘲㙤㐴㄰㐳㤶㑢挸㜸㠸㕡㝥㑢㡢㜹㌵ㄹ㕡㠸换昵戰て攲㈵㠶晤㄰㤵っ晦㠵㘱晣㠷挲扦㐲搴晦㝥㜹㘳㜴挲ㄵ㍦愱㠶㔴㘰搸ㅦ㡥㘴搸て扥㘲㤸㠹攲㈰㐵㉥㥢㑢攱㐵㈵㠶摦㌷㑢摢挹㘲㌶ㄱ㡤㈴戰戳㔸㑣收㡤㡤㑢㔲㥣㑣㐸㠵㜳㠹㐸㍡ㄳて挷㔳搸㌴攲㘵㈷㤳捣㐶愲攱㐴ㄱ㠷㝥㔳搶〰㤵摥散㡦㍥收〰ㄸ㡢㐵ㄴㄲ㔸㍢挳㑤㜵㠸〲㈹ㄵ㉣㤷㤰っ㍦㜲㌳ㅣ挴昶挱㌰㈱㡢ㄵㄳ㐱っ〷敢昸㄰㙡昹㐵㉦㈶扦㌶㐶㙣㠹戸㘴戸㌵攲㈵㠶㐳㄰㤵っ摦〸㘴昸㕡㈰㐳㔶㐷攰㡡㡦㤵㈱ㄵㄸ戲ㄲ㐲㌲ㅣ〹摦㘱ㄸ㡢ㄴ散㘸㌶㤵㈸攴昳㠵㜸㌸ㄱ挵摢てㅣ㐵挸攴搳㌸摥㤳戶攳㘱㘳扢㤲㌴ㅦ㡦㈶挲搱〲㕥扡㈱㡤攲㍤ㅥ摥捣㈴愲㜸㈵㡡搹搸攳㑥㘵㉣搶㔸㐸㘰摢愳㡦㌹ち挶㘲㘹㠵㠷攱〸ㅤ愲挰愴㔴㡣㘴〸㡣挴昳㙥㠶ㄱ戶㐷㘱㐲ㄶぢ㈹㠲ㄸ㙥慦攳㐹㙡搷昰慥摥㑥㠶戲㕣㠲㕥㠶改ㄹ攱㡤攵ㄲ㤲攱攳㠱っㅦつ㘴戸㈳㍡攱㡡攳挳㐸〵㠶㘱㌸㤲攱捥昰ㅤ㠶昹㌸捥〷攰晣ㄴづ㡦㘱㑦ㅢ〷㙦挲㌶昶㙢挲㌸捤ㄲ㡥搸挵㐴搶搸愵㕤㡡ㄳ〸昸㌹㡢㘴㌴ㄹ挶㌹㤸㘸㈱㥤㉢㘶ㄲ昹㐲㍡㠲㤵戸㠸搷㈶㉢愲搲㥢攳搱挷㥣〰㘳㐵㜵愸㝤㍤㡣改㔰㐹㈵㔸㕢㈱ㄹ摥攳㘶㌸㡤㔹㜶㠵〹㔹㈹〸㠲ㄸ戲攲㐲挶㘷㔰换慦㥢㌱昹攵㌵㐲ㄶ㔱搰㥢㠵㜸㠹攱㑥㔰㑢㠶㌷扢ㄹ昲㄰愴㍣㌵㜸㘳㈰挳㜱㘸愶挲㥣㠳㔴㘰戸㌳ㅣ挹㜰㉥㝣㠷㘱㈲㤳㡢〰㈰㡥ㅦ㘴㡡㜸ㄳ㠲㝤㘸ㅣ昰捥挶㘲愹㕣ㅡ〷㘴㌲㌱㘳㕥㐹㥡挲㜳㍥ㄱ〹攳㉤㕦慥㠸㘳戸㜱㥣攰挲㌳㍦ㄲ捤攲愵㈵㠵摤㙣㙢ㄷ㤵摥㥣㡦㍥收摥㌰搶㜸ㅤ㙡㍦摡挸慡っ戹㙡㤶㔴㠲攵ㄶ㤲攱㔵㙥㠶〷㌰换㠱㌰㈱㙢ち〴㤲ㄵ㡦㌶㥡㍣戶㘸ち㙥㙥愷敡㜸㡥摡㐷㜸㔷ㅦ㠶ㄱ扢㈲㑥㜴愶㡤㜸㠹攱㙥㠸㑡㠶ㄷ扡ㄹ敥㡤愸㘴㜸㝥㈰㐳㔶㔷㔰㘱搶㈳ㄵㄸ戲㤲㐲㌲㍣〸扥挳㄰㠷㕥戰敥㘵㘳戹㔸戱㠰㔵㌲㡥捤㕢㉣㤱挵㐱㉤扣㈵㡥㘱攷挶㔸㕣㤲㘶挲改㘴㉡㤱㡦愶戱㉢ㄴ户㜱㈶戶㠸〰づ㔷㠰㘰㌸㥥挹收㉣搶㘸㐸㍡つ攸㘳㌶挲㔸㉣捤㤰愱昶昵㜰㤶づ㔱㘰㔲㉡㘶㌳〴㐶攲㌴㌷挳㔶戶户挱㠴慣㌹㄰㐸㠶㌶ㄶ㕣愷㔷攷敡昸ち㙡㥦攲㕤攵㔷攸㔸昳㄰挷ㄵ㙦㌸ㄱ敦搳愳㥡㠵〶扦昱㥣㤱て晥㥥㡣㔱摥ㅦ㉢㤹㠲ㅦㅦ㘱晤㘱㐵て㝣㐱㠰昳戱晡慡捡戱晦㔹㉥㥥昳攷户㙡昰㔶㝤㉣敥敢晦㈱て搷㡣昶㕡づ㘶摣ち㌷昳㜰摣攱敡晤㜱㜷挳㐱㔳散散搷ㅥ搱戱㘲㐰攳昴㔶搴〳攰㔷㐳攷㌶㑦㈸晤攴攴㐶扡㑥㘰㤴晥つ㡤ㄱ敤㤱〹戹㔶㝣㌷㑢㥢慤扢捤㙡㈹昵挳㙦㔲愰㉥〴つ愳昸㡢ㅢ〳摡㍤搷搷ㄲっ㙡㡦㑥㙦㙡挵慦挳搸〵㥤戱ㄵㅦ捡慦慡散㈱〲扦㈹㐴晤戸㈴扦㠷㠰搹昰晢㌰搳ぢ〴㌰㈸攰㑢ㄹ㈶搶户挹㉦㌵ㄹ㡣㜶㘱戲挸挴㌸〲昷搶ㄸ㌷㝣搲昰㔴愲晡㐸㍣㄰ㅢ㍣㐶㌹㜶㡥挸㜵㈳㘴ㅥ㠵㠴攲〰愴㈶㝢㘱戲㍣挵㌸愶㌴㐸㔲ㅣ㠶㐱㌸㄰攲㔰ㅦ㐷昵㠱㔸搶㈱㔱愷ㅣ㘶慢㘵㈹〷㌶ㄱㄵ㔰戹㉦㕦敤愲扣昱捥晦ㅡ昵摦ㅡ㕦换扡て搹攳〰㌱昴慣〹搵敦ㅣ戱敡敢㙢㝦㌳攲㤲㥢搶慢晦㐷挸ㅥぢㅡ㥤ㅥ㉢捥ㅥ㉦ㄶ愱挷〸㐴捤㜷㘹摥愳㜹ㅦ㐶㉣挷㈴㕦挳昷㌵昸㝥换㘱㤹㙡昰晥㤶㠳挵㌲㄰㕣昱ㅥㄷ昳敤搳㐳㌴挳攱ㄳ㑥戴愱〷搷㜲㔲㌲㑦攵㕤㙥㐱搸〱挴〲て攳㜴挴昰㈸㑣ㅤ㥥㡣㠹㈵㄰㙡ㅡ㈱昳㑣慡㕢㑢敡㠳愹㍥㕢慢㔳㔱搱愰搴づ晣㜳愹收ㄶ㐶㈷㄰㑢㤵㈳㜱慥㠴搳㍤㥣㉣敡攸ㅡ攷㄰㠵昳晣敢挶㡢摦愱㐷㄰捥㠵㤸㘸㈰捥愲㙡昰晥㌲㠴挵㡡㄰㕣㔱㡢㠰㝢〵㥣挷挱㤱㌸ぢ攸㔱挲㜹〹敦昲〹㘸㜲㜰戲搶挳㔸愵〱〱攷〲〵㠸㤹昰ㄵ㡥㔴戳㔶挳㔱戳摣挳戸㔲慢㠱㜳㝦愵㜶㜰慥㐶㑢敤改搰㜴てㅡ慢㌸扡〷敤ㅣ昴〸㠲戶户㘲攳㕢〷攷慢〶敦慦㐹㔸攷㈱ㄳ慥ㄵ收㜵㤸㍢愰戱㡥㐳㐲㥢㡢ㅥ㈵㘸㌷㄰挳愵㘸㜲㌰㕣㡣㈵攳㈶㡤〱搰昶㔴ㄸ㤸㈹㘴摥㐲昵慡㤲晡ㄲ慡㙦搳㙡㐰㥢愱搴づ戴㌵㘸愹㕤つ㑤昷愰戱㙣愳㝢搰慥㐵㡦㈰㘸搳ㄴㅢㅦ戴愹慡挱晢ぢㄴㄶ㙢㍥㜰挵扥ㅢ收づ㘸户挰㤱搰㈶愳㐷〹摡㝤挴㜰㍢㥡ㅣ㘸户㘲挹㜸挰㠵㘱㝣ㄹ㠶㠷愸㕥㔳㔲摦㐶昵㈳㕡つ挴㍢㈹㌵攲㐰晣ㄸ㕡㙡㔹㝡搱㍤㘸㙢㜵㡦㑥户㜶敥愷攷㠳攸ㄱ〴㉤愵搸昸愰㈵㔵㠳昷㔷㉢㉣ㄶ㜹攰㡡㐳㑦㤸㍢愰戱㔲㐳㐲㡢愳㐷〹摡戳挴挰㝡〹〷摡㤳㔸㌲㥥㜳㘱〸㤷㘱㜸㠱㙡㤶㕦㌸㙡㔶㜰ㄸ㉦㘹㌵搶戴搱㑡敤慣㘹㉦愳愵昶〵㘸扡〷敤㐵摤㘳㠳愱戱㐶㈳〸摡戶㡡㡤て摡㌶慡挱晢㑢ㄷ搶慢挸㠴㉢扥扦ㅣ㜳〷戴㌷攱㐸㘸挳搱愳〴敤㑤㘲㜸〷㑤づ㠶户戰㘴扣慤㌱㘰摤ㄹ愲㌰㌰㔳挸㝣㤷㙡搶㕢㌸敡户愹㝥㕦慢〱㙤戰㔲㍢搰㍥㐴㑢㉤㡢㉢扡〷敤ㄳ摤㘳㠳愱戱㈸㈳〸摡愶㡡㡤て摡㈶慡挱晢敢ㄸ搶㤷挸㠴㉢㍥㍤㠵戹〳摡㌷㜰㈴戴晥攸㔱㠲昶〵㌱戰㐴挲挱昰㉤㤶㡣㉦ㅤっ摣扢ㄱ㔶ㄹ㠶慦愹㕥㔷㔲㝦㐷昵㌷㈵㜵㔲昴㔶㙡挴㠱昸㍢慡昹敥愷昴扡晡㙦攵㄰㙡敤㉦㜰扡㠷昳㔷摤愳㔳㥣敥摤ㄴㄶ㔷〴攱散愹愸昹㜰ㅡ慡挱晢㕢ㅢ㔶㌵㌲㘱㜸㝣㝡ち昷ち㌸㔹㔳㈱㜱㔶愱㐷〹攷㉦扣换慣㝦㜰㜰戲搰挲㔸敦〰㥡㍡ㅣ㙢㔵㠵〲攴慣㔵晣愹㙢挱㍡〸㐷捤㕡ぢ愳〷㘲㝡愷收攷ㅦ摣㍢㌵搵㘸愹㘵㔵〴慥摤搸户㘳〹㠵散搱㈹㌴昷搶㡥搵ㄴ㈳㜸㔷㍤晢㜶敢㌰㥤挰㥤㤱敦㔵㠳昷昷㌹慣㐱挸㈴愱昵挲摣〱㡤㐵ㄴㄲ摡户攸㔱㠲搶㠷ㄸ㔸昰攰㘰ㄸ㠲㈵愳㔶㘳〰戴慦ㄴ〶〷摡㐶㔴戳昰挱㔱て愵㝡㘳慤挶搳晣㜳愵收戸㈱㜳〰㕡㙡㔹〶㠱㙢㌷愰戱㘶㐲昶搸㘰㘸㉣㥦ㄸㄱ〰敤㘳挵挶户愶㝤愴ㅡ扣扦改㘱戱攰㐲㐲ㅢ㠴戹〳ㅡ慢㈶㈴戴て搰愳〴㙤ぢ㘲㘰㠵㠳㠳㠱愵ㄴ挶㔶ㅡ〳愰扤愳㌰㌸搰㠶㔲捤㑡〷㐷捤㙡ち㘳㙢慤〶戴㌷㤴摡㠱㌶〲㉤戵慣㝢挰戵ㅢ搰挶敢ㅥㅢっ㙤㌲㝡㡣〸㠰昶㜷挵挶〷敤㙦慡挱晢㍢㈰ㄶ㉢㉣㈴戴㔱㤸㍢愰戱㑣㐲㐲晢㉢㝡㤴愰敤㐰っ㉣㘹㜰㌰戰㜶挲搸㔱㘳〰戴攷ㄵ〶〷㕡㠴㙡㤶㌶㌸㙡㤶㑦ㄸ㌱慤〶戴㘷㤴摡㠱㤶㐰㑢㉤ぢㅤ㜰敤〶㌴㔶㐵挸ㅥㅢっ㙤㕦挸㐷〴㐰㝢㐲戱昱㐱㝢㕣㌵㜸㝦㍢挴㘲㐹㠵㠴昶ㅢ捣ㅤ搰戲昰㈵戴㐷搱愳〴㙤ㅣ㌱戰㌰挱挱挰㘲〹㘳ㄷ㡤〱搰ㅥ㔴ㄸㅣ㘸ㄳ愸㘶㉤㠳愳㘶扤㠴㌱㐹慢〱㙤慤㔲㍢搰愶愰愵㤶㤵つ戸㜶〳ㅡ换㈰㘴㡦つ㠶挶㡡㠸ㄱ〱搰敥㔴㙣㝣搰敥㔰つ摥摦ㅢ戱㔸㐳㈱愱敤㡥戹〳ㅡぢ㈱㈴戴摢搱愳〴㙤㈶㌱戰ㄲ挱挱挰敡〸㘳㤶挶〰㘸㌷㉢っづ戴扤愸㘶昱㠲愳㘶㠱㠴㌱㐷慢〱敤㝡愵㜶愰捤㐳㑢敤㔱搰攰摡つ㘸慣㝢㤰㍤㌶ㄸㅡ㑢㈰㐶〴㐰扢㐶戱昱㐱扢㕡㌵㜸㝦愳挴㘲搱㠴㠴戶ㅦ收づ㘸慣㝣㤰搰慥㐲㡦ㄲ戴〳㠸㠱㔵ちづ〶㤶㐳ㄸ㜵ㅡ〳愰㕤愶㌰㌸搰戲㔴戳㕡挱㔱戳㈲挲挸㙢㌵愰㕤慣搴づ㌴ㅢ㉤戵慣㕤挰戵ㅢ搰㔸攸㈰㝢㙣㌰㌴搶㍣㡣〸㠰㜶㥥㘲攳㠳昶〷搵攰晤㕤ㄳ㡢㔵ㄲㄲ摡㘲捣ㅤ搰㔸敡㈰愱㥤㠳ㅥ㈵㘸㡤挴挰㠲〳〷〳敢ㅦ㡣㘶ㄷ㠶㌳捡㌰ㅣ㑣㌵敢ㄷㅣ㌵㑢㈰㡣㔶慤〶攲㔳㤴摡㐱扣ㄴ㉤戵㉣㔶挰戵ㅢ搰㔸搹㈰㝢㙣㌰㌴ㄶ㌹㡣〸㠰昶㝢挵挶〷敤㜸搵攰晤㉤ㄴ㡢㘵ㄱㄲ摡愱㤸㍢愰戱戶㐱㐲㍢ㄶ㍤㑡搰づ㈷〶ㄶㄷ㌸ㄸ㔸昰㘰ㅣ攱挲㜰㘴ㄹ㠶愳愸㘶㍤㠲愳㘶捤㠳㜱㡣㔶㘳㑤㍢㑣愹㥤㌵敤㌸戴搴戲㍡〱搷㙥㐰㘳㈹㠳散戱挱搰㔸搵㌰㈲〰摡㜲挵挶〷㙤㤹㙡昰晥㝥㡡挵㍡〸〹敤㘴捣ㅤ搰㔸捣㈰愱戵愱㐷〹摡愹挴挰㤲〲〷〳㉢ㅣ㡣搳㕤ㄸ㤶㤴㘱㌸㤳㙡㔶㈸㌸㙡ㄶ㌹ㄸ㘷㙢㌵搶戴〶愵㜶搶戴㜳搱㔲换㜲〴㕣扢〱㡤戵ぢ戲挷〶㐳㘳ㄹ挳㠸〰㘸ぢㄵㅢㅦ戴愲㙡昰晥收㡡昵㉥㌲㐹㘸ㄷ㘱敥㠰挶敡〵〹慤㠰ㅥ㈵㘸㤷㄰〳㙢〸ㅣっ㉣㘹㌰㔶㘹っ㔸㜷ㄶ㈸っ捥扡㜳㌹搵㉣㐹㜰搴慣㙡㌰慥搴㙡㐰摢㕦愹ㅤ㘸慢搱㔲换晡〳㕣扢〱㡤挵ち戲挷〶㐳㘳摤挲㠸〰㘸㝢㉢㌶㍥㘸昳㔵㠳昷㜷㕡㉣㔶㍡㐸㘸搷㘱敥㠰挶㜲〵〹㙤㉥㝡㤴愰摤㐰っ㉣ㅡ㜰㌰戰㠶挱戸㐹㘳〰戴㍤ㄵ〶〷摡㉤㔴戳〶挱㔱戳㡣挱戸㑤慢〱㙤㠶㔲㍢搰搶愰愵戶ㅡ敦挹㈰敢〶㌴㔶㈷挸ㅥㅢっ㡤㠵ち㈳〲愰㑤㔳㙣㝣搰愶慡〶敦㙦扢㔸㝤㤰㐹㐲扢ㄷ㜳〷戴㡤攰㑢㘸㤳搱愳〴敤㍥㘲㘰㉤㠱㠳㠱㐵ぢ挶〳㉥っ攳换㌰㍣㐴昵㠰㤲㝡㘳慡ㅦ搱㙡㈰摥㐹愹ㅤ挴㡦愱愵㜶㄰㌴摤㠳挶㜲㠴敥㐱ㅢ㠲ㅥ㐱搰㔲㡡㡤て㕡㔲㌵㜸㝦て挶摡ㅡ㤹㈴戴愷㌱㜷㐰㘳㐱㠲㠴ㄶ㐷㡦ㄲ戴㘷㠹㠱ㄵ〱づ㌴㔶㈹ㄸ捦㘹っ㔸㜷挲ち㠳戳敥扣㐰昵愸㤲㥡㠵ち挶㑢㕡つ㘸愳㤵摡㠱昶㌲㕡㙡㈳搰㜴てㅡ敢て扡〷㡤愵〸㐱搰戶㔵㙣㝣搰戶㔱つ摥摦㤰戱㔸扣㈰愱扤㡥戹〳摡㌸昸ㄲ摡㜰昴㈸㐱㝢㤳ㄸ挶愳挹㠱挶戲〴攳㙤ㄷ㠶㈱㘵ㄸ摥愵㝡㐲㐹扤ぢ搵敦㙢㌵㄰て㔶㙡〷昱㠷㘸愹㘵つ㐱昷愰戱攰愰㝢搰㔸㝢㄰〴㙤㔳挵挶〷㙤ㄳ搵攰晤摤ㄹ㙢ㄶ㌲㐹㘸㥦㘱敥㠰㌶〷扥㠴搶ㅦ㍤㑡搰扥㈰〶㥥昸㜷愰戱づ挱昸搲挱㠰㈳㙤㐹㘱㈹っ捥扡昳㌵搵慣㈳㜰搴昳愸晥愶愴㑥㠸摥㑡敤㐰晢づ㉤戵〷㐰搳㍤㘸慣㌰攸ㅡ㥡晢㜸ㅡ㡢つ㠲愰昵㔴㙣㝣搰っ搵攰晤慤ㅡ换㐶㈶〹敤㈷捣ㅤ搰㔸㘳㈰愱㔵愱㐷〹摡㉦挴挰㤳晣づ〶ㄶㅥㄸ敢ㅤっ捥昱戴㌲っ愲〶敡挶㤲㝡㌱搵㍤㄰㉢ㅤ㑦㕢㔷㜶㍣つ㉤戵慤搰㜴てㅡ㑢ち扡㠶收㍥㥥挶敡㠲㈰㘸敢㌰㥤攰攳㘹慡挱昷晢㌶㠷㈲㔳㔷扦㙦挳慦㕥戰㕢攵㙦戰搴攲搵愷扡挸㉦㡢攸㔵㜴挲㉣㈱挰搷㐵搴㌷㌴挸㙦㕡攸㡤ㅦ愱㘸㔹㙣户捣挰慦慥攰愷㈷收搴㌷慡㡦晡攳搷㔸昸戵昱晡㘷づ㑣改戱戳㔱㥣搵㠲摦㍤攸㔹㥣摥㡡㕦换㈹搴㌴敥㤹㙤㙢戳㕢㥡晥ㄷ㝥愱〲摦㝤挱㉦ㄸ挴挵昹㙤㡡挰慦㥤㜸づ捤㠱愷敢㈵戱㌱敤㍣㘶攰搷㔳㔸ㄷ㔱挹摦慥昸捦㝥㌸挷攸㠵㔵捣晦愵挹〵搷敦戲㔴㡡㙦昱㘰㍢戵㠸㐷㔶慣攷攴㔹ㄳ㘰昶攱㙡摢ㄷ愶挷㠴搶㐶㔹挷〳ㄳ㌲㙢ㄱ㤱摦摡㈲㑤㐵昵攱㔸㈱扣㜷㤳㕦〹挲敦㜷慢愸㕥㕥㕦㘸㕢㘴㉣戲敢ㄷ㉥㙡挳㔷㝦昴攲㝤搷㤷慡愳搰戵戳㜲〷ㄶ捣昴㙣慣换戶戴㘴㔷搶㌴搶㌵搸㑤ぢ摢ㄶ搵搴㉤㐳㜵〷㝥㑦〶捦挱㥡㥡ㅡ㜳㈳捣挷㐱㡥㘷摥㜱挸挸慣㘶㍦㜷昴㘴㐴戸摥ㅡㅢ㈳摡ㄵ㡣捦〳㘱っ攰扤㈶㡣㜶㄰㥢㌲挴慦慦㜱㐰㠸㔳㌱〲㘱攸㡢㌸ㄳ㡥㥣捣收㔰㤶愶㜸慥㡥づ㜴㐷㉦㐲㤴㔳㌴㌹挵㑡昱㐱攰㈴戶攰㠸攵㤳搸㡡㈱搷㈴㉥㐱㡥戲㐹㕣慥㠷ㅢ敡ㅥ㙥戵㡥づ㜳㐷慦㐳搴㌵㠹㌷〲㈷㌱挲㍦㠹㙤㍤㤳戸挱㍢㠹㕢昴㜰摢戹㠷㕢愳愳摢扢愳昷㤶㑦攲慦㠱㤳搸挱㍦㠹ㅤ㍤㤳戸捦㍢㠹㠷昴㜰ㄱ昷㜰㡦改㘸搴ㅤ㝤扡㝣ㄲ捦〴㑥㈲攱㥦㐴捡㌳㠹㘷扤㤳㜸㐱て㤷㜱て昷戲㡥㡥㜵㐷㕦㉦㥦挴愳㠱㤳ㄸ攷㥦挴㉥㥥㐹扣改㥤挴扢㝡戸〹敥攱㍥搴搱㠹敥攸㘷㙡ㄲ挶㈴㐴扢㝡敥慣つ㥣攲ㄴ昴㌴愶挲㤴㙦㐸愶㈱攲㕥㜵扦昰㑥昳㙢㍤愱改㔰㤶㥥㍦摦改攸㙥敥攸㑦㙡㥡敡昹㜳㝢攰㐴㘶㜲挴昲攷捦㉣捦㈴㝥昱㑥㐲㘰㌳㈳㥦挴㝢戹㠷慢搶搱搹敥㘸㉦㐴㕤捦㥦敢〳㈷㌱捦㍦㠹扤㍤㤳攸㠳㍣㘵㑦攲㡤昴㜰晢戸㠷ㅢ愰愳晢扡愳㠳捡㈷㜱㔵攰㈴づ昰㑦愲捥㌳㠹㉤扣㤳ㄸ慡㠷换扡㠷ㅢ愱愳㌹㜷㜴㔴昹㈴㉥づ㥣㠴敤㥦挴㐲捦㈴㜶昰㑥㈲愲㠷慢㜷て㤷搰搱㠳摣搱摦㤴㑦攲㥣挰㐹㌴晡㈷搱散㤹挴㌸敦㈴㈶攸攱づ㜶て㌷㐵㐷㕢摣搱摤换㈷㜱㑡攰㈴㤶晡㈷戱摣㌳㠹㤹摥㐹散愵㠷㕢改ㅥ㙥㥥㡥ㅥ攲㡥敥㔷㍥㠹㘳〳㈷㜱戸㝦ㄲ㐷㜸㈶㜱㠰㜷ㄲ㔹㍤摣㔱敥攱㙣ㅤ㍤摡ㅤ㕤㕣㍥㠹挳〲㈷㜱㥣㝦ㄲ扦昷㑣愲搱㍢㠹㠳昵㜰㈷扡㠷㕢慡愳㈷戹愳㠷㤶㑦愲㉤㜰ㄲ愷晡㈷㜱扡㘷ㄲ㠷㝢㈷㜱㤴ㅥ敥㑣昷㜰挷改攸㔹敥攸挹攵㤳㘸〸㥣挴戹晥㐹㥣攷㤹挴愹摥㐹㥣愹㠷扢挰㍤摣戹㍡㝡愱㍢㝡㔱昹㈴ち㠱㤳戸挴㍦㠹㔵㥥㐹㕣攲㥤挴攵㝡戸换摤挳慤搶搱㉢摣搱敢捡㈷戱㝦攰㈴㔶晢㈷㜱㡤㘷ㄲ㌷㜸㈷㜱㡢ㅥ敥㑦敥攱搶攸攸戵敥攸扤攵㤳㤸ㅢ㌸㠹ㅢ晣㤳戸挹㌳㠹晢扣㤳㜸㐸て㜷㡢㝢戸挷㜴昴㔶㜷昴改昲㐹捣〸㥣挴ㅡ晦㈴敥昴㑣攲㔹敦㈴㕥搰挳摤敤ㅥ敥㘵ㅤ扤挷ㅤ㝤扤㝣ㄲ㤳〳㈷㜱㥦㝦ㄲて㜸㈶昱愶㜷ㄲ敦敡攱ㅥ㜲て昷愱㡥㍥散㡥㝥愶㈷挱㍤㡥㑡戱㔳攰㈴ㅥ攳㠸摣愷㘸摦ㅦ㝦㠲㈱搷慥昰ㄷ摥㐹㝣慤㠷晢㌳ㄳ慢摤㜴昱㥤㡥㍥攵㡥晥愴㈷攱散㡦挷〳㈷昱㉣㐷㉣摦㥦㜸捥㌳㠹㕦扣㤳㄰㄰挸晤㠹ㄷ摣挳㔵敢攸㡢慥㘸㜵ㅦ㌸ㅢ晣㐶㤱㜵摤ㅢ攳㉤㜵㠳㥤攷慦㙤㑥挴㙦㌶㡥㙡挰摢扣つ昸㠹捣㤷㌰㡥愸愵㐱づ昳慦㙡㠱㑥敤㐶捡挱㍦㜸晤摣㥥ㄸ〰㡦㔳㌴㕦㘶㜸㔳搵㘶晥㑤㉤挸晥㥢㉢〷晦搰㝦愰摢ㄳ㕢挰㤳晤晦捥昰㔶慡捤㝣㐵㉤挸晥㐳㤵㠳㝦攸㍦捣敤㠹ㄱ昰㘴晦㔷ㄹ摥㔶戵㤹慦愹〵搹㝦㍢攵攰ㅦ晡㙦敦昶挴づ昰㘴晦搷ㄹ摥㔱戵㤹㙦愸〵搹㍦愲ㅣ晣㐳晦愸摢ㄳ〹㜸戲晦㥢っ愷㔴㥢昹㤶㕡㤰晤㌳捡挱㍦昴ㅦ敢昶挴㌸㜸戲晦摢っ敦愲摡捣㜷搴㠲散㍦㐱㌹昸㠷晥ㄳ摤㥥㤸〲㑦昶㝦㤷攱㘹慡捤㝣㑦㉤挸晥搳㤵㠳㝦攸扦㥢摢ㄳ㌳攱挹晥敦㌳㍣㑢戵㤹ㅦ愸〵搹㝦㉦攵攰ㅦ晡捦㜶㝢㘲ㅥ㍣搹晦㐳㠶昷㔶㙤收㐷㙡㐱昶摦㐷㌹昸㠷晥晢扡㍤㜱〰㍣搹晦㘳㠶敢㔴㥢昹㠹㕡㤰晤戳捡挱㍦昴捦戹㍤㘱挳㤳晤㍦㘵㜸愱㙡㌳晦愱ㄶ㘴晦㝡攵攰ㅦ晡ㅦ攴昶㐴㈳㍣搹晦㌳㠶㥢㔵㥢昹戹㕡㤰晤て㔶づ晥愱㝦㡢摢ㄳ㑢攱挹晥㕦㌰扣㕣戵㤹晦㔴ぢ戲晦㑡攵攰ㅦ晡ㅦ攲昶挴攱昰㘴晦㉦ㄹ㍥㐲戵㤹㕦愹〵搹晦㈸攵攰ㅦ晡ㅦ敤昶挴㜱昰㘴晦慦ㄹ晥扤㙡㌳晦愵ㄶ㘴晦ㄳ㤵㠳㝦攸㝦㤲摢ㄳ愷挲㤳晤扦㘱昸㜴搵㘶㝥慢ㄶ㘴晦㌳㤵㠳㝦攸㝦㤶摢ㄳ攷挲㤳晤扦㘳昸㍣搵㘶㝥慦ㄶ㘴晦ぢ㤴㠳㝦攸㝦愱摢ㄳ㤷挰㤳晤搷㌱扣㑡戵㤹㍦愸〵搹晦㜲攵攰ㅦ晡㕦攱昶挴㙡㜸戲晦扦ㄹ扥㐶戵㤹㍦慡〵搹晦㑦捡挱㍦昴扦搶敤㠹ㅢ攰挹晥㍦㌱㝣㤳㙡㌳㝦㔶ぢ戲晦㉤捡挱㍦昴扦搵敤㠹㌵昰㘴晦㕦ㄸ扥㔳戵㤹扦慡〵搹晦㙥攵攰ㅦ晡摦攳昶挴㝤昰㘴晦昵っ㍦愰摡㑣㝣挴㑥㙥㠸㘵晦㠷摣㍤㙡ㅦ㜶㝢攲㌱㜸戲扦㘰㡦㈷㜴晦㑡㜷晦㍦扢㝢搴㍥攵昶挴戳扡㝦て昶㜸㑥昷慦㜲昷㝦挱摤愳昶㐵户㈷攴换〶敥㤶㔹㡤ㅥ晡㘲昱攵㐳ㅥ㔵㌷㄰挵㔱昵㤷㜵摥㌲ㄵ㕦㈴愴慡挶㔱晤㍤㔰挵㤷〲愹ち㌹慡㔷〳㔵慦㘹㔵㙦㐷㈵㌷攷扥㜹㜱戳㉥㜳昵㜵㔴㙦〶收攲挶㕢慡㉣㐷昵㜶愰㡡㥢㘸愹敡攷愸摥搵慡㡤攱敢㡢昵㥥㔶昵㜷㔴㜲㌳敢㥢ㄷ㌷户㌲搷㈶㡥敡㐳㥤慢㡣ㄷ㌷慡㔲戵㤹愳晡㌸㔰挵㑤愷㔴つ㜴㔴㥦〶慡晥愱㔵㠳ㅤ㤵摣晣昹收挵捤愰捣戵愵愳晡㈲㌰ㄷ㌷㜶㔲㌵挴㔱挹㑤㤹㉦ㄷ㌷㘹㔲㌵捣㔱挹つ㤶㑦挵つ㤷㔴つ㜷㔴㜲戳攴㔳㜱昳㈴㔵摢㌸㉡戹昱昱愹戸ㄱ㤲慡㤱㡥㑡㙥㘲㝣㉡㙥㙡愴㙡㝢㐷㈵㌷㈴㍥ㄵ㌷㈸㔲㌵摡㔱挹捤㠵㑦挵捤㠶㔴㡤㜱㔴㜲愳攰㔳㜱攳㈰㔵㘱㐷㈵㥦晡㍥ㄵ㌷〱㔲ㄵ㜵㔴昲〹㑥㔵搹晡挵㈷扡㔴挵ㅤ㤵㝣ㅡ晢㜲昱改㉣㔵㐹愹戲昴㙡㈵昸晣㤴愷扢晥晣扤㜳扡㙢㈲晡搶攰㈷㜲昹㤴㤴つ㑦㝡ㅡ昸㉣㤴つ㑦㜸ㅡ昸挴㤳つ㡦㝢ㅡ昸㕣㤳つ㡦㜹ㅡ昸昴㤲つ㡦㝡ㅡ昸㡣㤲つ㡦㤴㌷㔸晡慥ぢ㍥㥢愴攲攱㜲㠵攰ㄳ㐸㌶㍣攴㘹攰㜳㐶㌶㍣攸㘹攰搳㐴㌶㍣攰㘹攰㌳㐳㌶摣敦㘹攰㤳㐱㌶摣攷㘹攰晡㉦ㅢ搶㝡ㅡ戸捡换㠶㝢㍤つ㕣换㘵挳㍤㥥〶慥搸戲攱㙥㑦〳搷㘵搹㜰㤷愷㠱慢慦㙣戸搳搳挰㌵㔶㌶摣攱㘹攰㑡㉡ㅢ搶㜸ㅡ戸㕥捡㠶摢㍤つ㕣ㄵ㘵挳㙤㥥〶慥㝤戲攱㔶㑦〳㔷㌸搹㜰㑢㜹㐳慦晦〷㔴扡摣づ</t>
  </si>
  <si>
    <t>ee3da8fc-9991-4f42-a3ed-00c727264fac</t>
  </si>
  <si>
    <t>㜸〱捤㝤〷㜸ㅣ搵昵扤㥥㉣㡤昵搶㘵㠷㕥㑣㤱㑤㌵〶戳扤ㄸ㡣㝢〳ㅢㅢ摢昴㠰㤹摤㥤戵㠴㔵㡣㈴㌷扡㈱昴㙡㍡愱㈷㜴㌰㠴㕥㑣㔱㉣㐲㠷〰㈱㠴摥㐲攸挵㐹攸㈵晥㥦昳愶散散捥㐸戲昲换晦晢戲摥戹㥥㜷敦戹昷摤㌹晢愶散摣户愳㉡㔱㔵㔵戵ㄶ㉦晥捦㔷つ㔷戶㤸戳慣扤挳㙣ㅥ㌹愱戵愹挹捣㜷㌴戶戶戴㡦ㅣ搷搶㘶㉣㥢摥搸摥搱て〰㙤㕥㈳散敤戵昳摡ㅢ㡦㌴敢收㉤㌶摢摡〱慡慤慡慡慢㤳搵戰㙦㘲㉦扡搳㤰昴㤲㌵ㄴ㐰㔵㐹㡤愲㍦㐵ㅤ㠵愴〸㔱っ愰ㄸ㐸㌱㠸㘲㌰㐵㤸㐲愷㔸㡦㘲㝤㡡つ㈸㌶愴搸㠸㘲㘳ち昶㉡㌷愵搸っ㘲攰收㄰㜳㈷㡣㥦㤹㍢ㅣ摢㌰愷愳戵捤摣戹㝥㍦㉢搳搱搱攸挸攸挸㔸㍣ㅢㅤㄹ搹戹㝥挲愲愶㡥㐵㙤收攸ㄶ㜳㔱㐷㥢搱戴㜳晤慣㐵戹愶挶晣㕥收戲戹慤ぢ捣㤶搱㘶㉥ㄲ捦ㄹ㠹㑣㌴㤱㑣ㄶ戳搹捣挰㈱㠸扣昷㠴昱戳摡捣㘲晢㝦㉢收ㄶ㡣㌹㜳挲昸㤱㝢㥢ㅤ晦慤㤸㕢㈲㈶㐲㑥㙣㙤㌶ㅡ㕢晥㑢㐱㙢昹㐹㈶㈷㥡昹㐶㝥攴愶搹搶搸㌲㝦㈴搲㉥㈳ㅡ慤昴挸㜱敤敤㡢㥡ㄷ㜲昴㑣㌰㥢㥡㘶㥢㐵昵㔱㌷㑦㙣敦㤸㘵戴㌵户て㙣㈶㝦㘶㥢搹㤲㌷摢〷㌷㑦㕡㥡㌷㥢㙣㘰㝢㕤昳㝥㐶摢摥㐶戳㔹挳㤵㜰戳昵ㄹ㑥㉢㤸㉤ㅤ㡤ㅤ换〶㌵敦摢㙥捥㌶㕡收㥢㠴搴㌶㑦㔹搴㔸㄰㌵㌵㜸㔷昵摢㈱㈸㌳昵㐱㈱㥦收〹つ㐶㕢㠷㙡昱㈳㡣〶㘱㍤挳㐵㙤㐵㔹㕥ㅣ㔲昵ㄵ㕥晣捣收㌴㌶敦㘵戶戵㤸㑤散㠴㥦攴㠸ち㤰㈲挸晡ㅣ㕣愶㥣捤攱愷㈴〶搸扢ㅣ户㠵扤㘸㕢㐱㙣㌶㜱摦㤶挶㘲㙢㕢昳捥㌳ㅡ㕢㐶挷攲挹㥤㘷ㄸ㑢㐷㐷㘳㠹㤴摣ㅡ㘶㔹㑦攰㔰㠸〱戰㉦敡㌰摢㐷㐵㈳愳攴㌰㥡戶㠱㄰㌵㙦㘲捦昶㐶收摥㔵㍤捦愸㥥㤷慢㥥㤷慦㥥㔷愸㥥㘷㔶捦㉢㔶捦㥢㕦㍤慦愱㝡㕥㘳昵扣挳慢攷㉤〰挶㜹搵昵敦㕦㙤扦ち㙦敥扤挷昷㑢㐷㑤扦昸㡡㥦捤㌷ㅦ㝥扢㐹㜰㘷㔶挷㠲敤戰搲㐳愶摢挳㉣㜷㠰搰㜶㠴㈸㘵㥡ㅥ㈵㠷搳戴ㄳ㠴㄰㝦㐱愶捣㜶摡昵ㄷ㝤搵㝥攱㥥ㄳ㙥㜹㘳㥢搳慥㜹愴㙥慡攰攱㐲㜵戳㌳㔶㝡攸㘶ㄷ挶ㅡ〹愱敤ち㔱敡㈶㌵㑡㐶㘸㡡㐲〸昱扣摤捤㠲攱㜷晤㜶㘴挳㠹㝢㥥摣昲搰㐷㤷㑣昸愲㐵昰㠰愴扡㠹㘳愵㠷㙥ㄲ㡣㤵㠴搰㔲㄰㈱㠷昷攴㈸㤹愶㈵〳㈱挴ㄳ㜶㉦㜳㜷摤慥昶愹㑦敡愶㕣戶摥搸㈷㍥㍥敢戴㈱㠲㐷㍣搵换㈸慣昴搰换㙥㡣戵㍢㠴㌶ㅡ愲戴㌱昱㔱㜲て㥡挶㐰〸搱㘹㜷㈳捦扢昶昶㤵㉦㙦㌴昱㡥㔷晦㜸㐲敡捡戶㌳〴㜷㌴搵捤㌸慣昴搰捤㜸挶㥡〰愱㑤㠴㈸㜵㤳ㅤ㈵㈷搱㌴ㄹ㐲㠸〷散㙥扥㙡摥户㘱扦ㅦ㡦㤸晣晢㝣昸愲慥晢㘲挷〹ㅥ戵㔵㌷㔳戱戲㘹搹㔸㡤挶攲㙡慣愶㔳㐹㌹㡤愱昶㠴搰昶㠲愸㤹㙢㉥敤㤰搳愹㥢〱㈱挴㥤㜶昸㉤㝥㝢搷㉥晦扣㘸敢戱㘷㕥摦扦攵愲慥ぢ㙦ㄵ㍣ㅦ愸昰㌳戱搲挳㔶捣㘲慣㝤㈰戴搹㄰敥㐷㤲ㄹ㈵攷搰㌲ㄷ㐲㠸㕢散㕥ち扢扦昸捤㕦ㅦ扣㜹挲㑤ㄷ晦晤㠸㥢㐷㜶㍤㈵戸㑢愸㕥昶挳㑡て扤散捦㔸〷㐰㘸〷㐲㤴戸㑡㡣㤲〷搱㜴㌰㠴㄰搷摡摤㑣摡晦㡥摢㙥搹改㤴㜱昷敡搷ㅤ扣㜶㔱散㔱挱㔳㥡敡收㄰慣昴搰捤愱㡣㌵て㐲㍢っ挲摤ㄸ㝣㈲〶㉤㌹〸㈱慥戰㝢昹㝣昳敦㙥㘸晡攴慡扤敥㍢㝤捡ㄶ扦㝣㜹攱挹㠲攷㑣搵㑢〱㉢㍤昴㘲㌲㔶ㄱ㐲㥢て㔱摡ㄸ㜰搶㐰㔳㈳㠴㄰ㄷ搹摤慣㙤㠹㍥昱敡敢㕤ㄳ敥㐹㜷摤㜲搸㈷㠳㕥ㄷ㍣㉢慢㙥㜸慣攸愱㥢㈶挶㙡㠶搰㕡㈰摣㡤〱㘵慤戴㉣㠴㄰攲ㅣ扢㤷攳㠷㡥㍢昷㡣㥡㤵㝢㍤㝣晢㉥㈳㤶捣㥡昹戶攰㘹㕦昵搲㠶㤵ㅥ㝡㘹㘷慣づ〸㙤ㄱ㠴扢㌱戱搸㈸戹㤸愶㈵㄰㐲㥣㙡㜷昳搲昲㘱㠷㙣昲愶㍥改敡ㄵ㥢ㅣ㝦搸捦㥢扣㉡㜸㘱愱扡㔹㠶㤵ㅥ扡㌹㤲戱㡥㠲搰㡥㠶㈸㜵㠳㈳敥㌱㌴ㅤぢ㈱挴㜲扢㥢攵㘷捦摡愷㜰㐶㘴挶〹慦っ捡㙥昷㙤㈶㉤㜸改愲扡㌹ㅥ㉢㍤㜴戳ㅣ㘶㜹〲㠴㜶㈲㠴换ㄹ㡥㤶扦愶攵㈴〸㈱㡥戴㝢㌹㙦㑣㘲攳敢扦昹㙡捦摦捦㔸㍥㘹敦㌵㔷昶ㄷ扣㌶㔲扤㥣㠲㤵捡㕥慣㕤㌲㥥㡣挷攴愹㡣㜵ㅡ㠴㜶㍡㐴捤㐴愳挳㤰㘷㔰㜷㈶㠴㄰敤㜶晣换㥦㉢㝣㜰昸摡搸搴㍢挷㥦㜵昲㠷捦摦㕤㈵㜸搹愵攲㥦㡤㤵捡昸㥥搳搳㌹㡣㜵㉥㠴戶〲愲扦㝤㤸㤴攷㔱㝤㍥㠴㄰㑤㜶ㄷ㤳㥥㝤晦㥥㠷㔷挴挷㕥昹㠸㌶㈷㍤昶扤㝤〵㉦敡㔴ㄷㄷ㘲愵㠷㉥㉥㘲慣㡢㈱戴㑢㈰㑡㥦〷㡥㤱㤷搲昴ㅢ〸㈱㑣扢㥢戵ㅦ㝣㜵晥㥡㥢㠶㡣扤㈴㍤㜸攷㑤敦㡤扣㈷㜸搹愸扡戹ㅣ㉢㍤㜴㜳〵㘳㕤〹愱㕤〵攱㜶ㄳ挵攸扡㥡愶㙢㈰㠴㌸搴敥收昹晢ㅡ㤲㠷搵㡣㥦㜸挷㤳㐷慣㝣敤扤攲㝤㘲㘳㤸㔵㌷扦挳㑡て摤㕣换㔸搷㐱㘸搷㐳㤴扡挱㠹攵〶㥡㙥㠴㄰㘲㝦扢ㅢ愳㘵攳挵捦ㅥ摤㌰昱摣搹㡦㙤㜵攱攸收戳挴㈶㌰慢㙥㙥挶㑡て摤摣挲㔸户㐲㘸㉢㈱摣搱〵捥㙥愳攵㜶〸㈱㘶搹扤㍣戶挷㡤昷ㅦ晤收㤱㔳慦㝣㘶㝥㌴戵攱〱㐷〹㕥㕢慢㕥敥挰㑡て扤摣挹㔸㜷㐱㘸㜷㐳戸扤㠰戲㝢㘸戹ㄷ㐲㠸㘹㜶㉦㜳搶㍥晥昲挳改ㄱ㤳捦扢攸慣㔷敦㥢㍦㜱㌳挱㡢㜷搵换晤㔸改愱㤷〷ㄸ敢㐱〸㙤ㄵ㠴摢ぢ㑥昸て搱昲㌰㠴㄰攳敤㕥㡥摤㙤摣㔶ㅢ慣戹㙥慦昳㑥扣晢㥥㑦〷㡥晢㘶攰愳㌰敦㘳㕦㜴㑤㙣㌳㤶攰㌲戶㜴㠵ㅣㅢㄹ攱扦摥扦ㅡ攰㥢㐱㌱㔹㑣ㄷ愳搱㐲㌲㘲挴㡤摡慤ㄱ㜶㕤慦㐱㜹攴ㄹ㔸摣扦戱愵搰扡㐴㕤㤴㙥㌱摥㘸㌷㑢搷愸㈳㙣摢昸搶㐵㉤㠵昶㈱挱挶㌹ㅤ㐶㠷戹㜹愵慤ㄴ挴攷㌶〷㤷散㘶扢敡㙦慢㑡户晤㡣愶㐵收戸愵㡤㤶㜹换ち㌳㉥搸㕢㜳摤㕢㈷户㤹㐷戸㔶㕦㐶攳昰㍤㜲戱㡡敤摢㑡换㘴攵㔵㍦愱愱戵摤㙣㔱改㡤㘸㥥搵㤸㕦㘰戶捤㌱昹㉤搴㉣愸㑤摤㠸㈶晢㕢挳㠸㤹㉤搸㔰㝣て㈸っ昳㙡㡢㤳㤶㜶㤸㉤〵戳㠰㝣ㄷ㥡㙤ㅤ换收ㅡ戹㈶㜳攳㌲㠸搵㈷っ㥢㤵愹㈷户收ㄷ戵㑦㘸㙤改㘸㙢㙤㉡户㡣㉢㉣㌶昰㑤愵㌰愳戵㘰攲㡢㐶つ㕦㔵愲慡㕦㍦㈱慡㜶ち扡摡㘷摣昶㤱敡㠳昰㝣挴㐳昰㤹㙦㕡㍥散㐶捥挶搶㘱㉢㥡㑣㡥挹敡㙤㝢〹愶攲㌲捣昰敥㠱㥥㙤攲㔷㜶愲㜷散ㅥ慤㜲㜴㍦戹晦扦攰敡敡つ散慤㥦戴ㄸ摦收愶ㅡ㉤㠵㈶戳慤挷ㅢづ㠲ㄹ挹㑥㠸摡㌱搸㥢扢㘵慦〶〸戱㔴㉣慢㕤搲㔸攸㘸搰ㅡ捣挶昹つ扣㉣挰㑤㠹扡㍡㔲敢㝢挹搵㔰挹㉥㡡挷㈰㐲愱㉡敤㡦〴㘹㈱昹戸搵慥慤挷晦㝤晦㥥㔸つ㉦愹扥㤷攲㈶㐲㝢㙤昳攴搶戶昶㝥晤㠲戶㜲慡搱摥搰挱攱搹愳㜱㜳挶㝢㠲攲㐹㠸摡㘱㄰扤㝥つ攵攵㔳つ扦㙤て㙡㥥㘸ㄶつ摣攳㔰㝢户㌰㙡㥢慤慦捤ㄳ捤昶扣攴昷敢㘹搸㔷㤶㙡㔸挳捥㍦戰㤹愳ㅦ㤷攸扣㈴攸摦㡣㙦敡昸㤴㈴㐰㈳㤴㤷戵㐶捦㐱㑡攷㜸㠷散ㄶ㈲攸㙡搵ㄳ㘵㠰㔲㔸㤱戰攳㘰㝦愹敡㘷换㥥㌷〲戹㙦㠱㡤搰㉡〷㝡昹㌷㙥摣〸㈸㑣㌱㕢收㉥㕢㘸戶ㄳ㕥愷昵㐸㘵攵敥挵㘰㌳昳戹㝤㍢ㅡ㥢摡㐷㈲搳㈹㙤慤㡢ㄶ晥㌷攳㌰㤶㝣ち挲㜹搵愶㌰㡡搷㝤㥢㐰㔷㔵晦挵晣㙣收捤慢慡㘳㌴㙡攴㔰ち㡥㔶〴㕢㡢晦搴㑢㍥㠷晦㐲㍤搹㙡户〱愲㉦㜷㈷㙡㠱ㅦ搸っ㠶收戶㤹敡㝥㑢㥤㙡㠰敤㐱捤晢户戶㉤挸戵戶㉥攰㜸ㅡ慣㕡敤つ愶搹挱㝢ㄸ〳散㝢㌶敡摥㡣㄰晤晡㤵摤㠶昰摣散搸ㄲ昱戵ㄷ㈱〶㡤㙢㙡慡㜷㈲戶㙢㉦㐱搵て㜷㔳戴㍦㘳㘵㜰戱戱挵㘸㔲㘲攴搲愶㜶戱㌳戶㤹㜷ぢ捥愹㍦㜵㡦慥㝤㍦㥡㜱昵㝥攳慥㕥昴摤㤶挷㡢ㄱ戶挱㜷户㘲㝢㐴攱戹㔹扥〲㈱㠶〳㌶〶ぢ搶换㕦昲㔵戴攵㙢ㄴ慦㐳攰㠸愰㌸挶〱攱㑤慢㈹㜶挰晦昵㔸攴㕢ㄴ㙦㐳㠸攱㄰摣㈵攵㍢㄰捥㑢搴㈳㍥㍦㘹昵㘹敤〸戵晦搳晡ㅢ戴㈱搹㠳㑤散〴〴㍦㌱㐹㠶㈴㌹㤱攴㐳㙣㡣挰㠱〴㙣㘴ㅢ㝣昷㔱㜶㠱㥢㈲攰㜳晡㙦〰搸ㄸ㉣㔸㉦㝦挹㉦搱㤶㕦㔱慣㠱昰㄰昰㑦慢㈹㐶攲晦㝡㉣昲㕦ㄴ㕦㐳㠸〸㠴㈲攰ㅢ慣㌸㉦ㄱ㐲㝣㤷㠰㕤愱昶ㄳ昰〳戴㈱搹㠳㑤㐴㠱〸㈲㠰挳㍥㤰㠰戵晦戶っ扥㍢㍣〹㐴㔲〴㔴攳ㄳㄱ扦〰ㄶ㑣〰敦㠰换㕡ちつ挲㐳㐰㥤搵ㄴ㐹〴慡挷㈲㈵㐱㈱〸㤱㐶㔳ㄱ㌰〰㉤攷㈵扥㐶ㅦ㉥〱㈹愸晤〴㠴㠱て挹ㅥ㙣㈲〳扦㈰〲㍥戵户搳户ぢ㝣㘲ㅢ㝣㌷㥦㜶㐳㈴㐵挰愶㑣昹愳㙥〹搸ㅣ㘶㌹㠴㘲ぢ㘶㔷摡〵戶戲㥡㘲㜷〴慡挷㈲户㈶愸ㅥ㐲散㠱愶㈲㘰㈸㕡捥㑢扣敤㈵㘰㌴搴㝥〲戶〳㍥㈴㝢戰㠹㌱昰ぢ㈲攰攵敥〸昸戳㙤昰摤ㄶㅢ㡦㐸㡡㠰㤱㑣昹挵㙥〹㠸挰㉣愳ㄴ㌱㘶㔷㈲㈰㘱㌵挵〴〴慡挷㈲㤳〴愵㈰挴㈴㌴ㄵ〱㘹戴㥣㤷㜸搲㑢挰㐴愸晤〴散〶㝣㐸昶㘰ㄳ㤳攱ㄷ㐴挰㈳摤ㄱ昰戰㙤昰摤戰㥢㠶㐸㡡㠰㠹㑣㜹㔵户〴㑣㠶㔹㑥愱㤸捡散㑡〴散㘹㌵挵㥥〸㔴㡦㐵敥㐵搰㜴〸㌱ㅤ㑤㐵挰っ戴㥣㤷戸搳㑢挰㕥㔰晢〹搸〷昸㤰散挱㈶㘶挰㉦㠸㠰ㅢ扢㈳攰〶摢攰扢愵㌸ぢ㤱ㄴ〱〷㌱攵敢扡㈵攰㔷㌰换㐳㈸づ㘵㜶㈵〲づ戳㥡㘲ㅦ〴慡挷㈲つ㠲㜲㄰㘲づ㥡㡡㠰㍣㕡捥㑢㕣敥㈵㘰㌶搴㝥〲收〳ㅦ㤲㍤搸挴㕣昸〵ㄱ㜰㕥㜷〴慣戰つ扥扢㥤晢㈳㤲㈲㘰㈱㔳㍥愷㕢〲摡㘰㤶敤ㄴㅤ捣慥㐴挰㘲慢㈹づ㐰愰㝡㉣㜲〹㐱㑢㈱挴㐱㘸㉡〲㤶愱攵扣挴挹㕥〲づ㠴摡㑦挰㌱挰㠷㘴て㌶㜱㌰晣㠲〸㌸扡㍢〲㡥戲つ扥晢戰㠷㈲㤲㈲攰㘴愶扣慣㕢〲㑥㠵㔹㥥㐶㜱㍡戳㉢ㄱ㜰愶搵ㄴ昳㄰愸ㅥ㡢㍣㡢愰戳㈱㠴㠱愶㈲攰ㅣ戴㥣㤷㔸攸㈵攰㌰愸晤〴㥣て㝣㐸昶㘰ㄳ㌹昸〵ㄱ㔰散㡥〰搳㌶昸㙥ㄱ㥢㠸愴〸戸㥣㈹攷扢㈵攰㑡㤸攵㔵ㄴ㔷㌳扢ㄲ〱扦戵㥡愲㠸㐰昵㔸攴敦〸扡ㄶ㐲㌴愰愹〸戸づ㉤攷㈵づ昲ㄲ㌰ㅦ㙡㍦〱㌷〱ㅦ㤲㍤搸㐴㈳晣㠲〸㤸搵ㅤ〱㌳㙤㠳敦收㜵ㄳ㈲㈹〲敥㘴捡㌳扡㈵攰㙥㤸攵㍤ㄴ昷㌲扢ㄲ〱昷㕢㑤搱㡣㐰昵㔸攴〳〴㍤〸㈱㕡搱㔴〴慣㐲换㜹㠹㠹㕥〲㕡愰昶ㄳ昰㈸昰㈱搹㠳㑤㉣㠴㕦㄰〱愳扡㈳㈰㙢ㅢ㝣昷搵摢ㄱ㐹ㄱ昰㈴㔳㑥㜷㑢挰搳㌰换㘷㈸㥥㘵㜶㈵〲㥥户㥡㠲㕦慥敢戱挸㍦ㄱ昴〲㠴㔸㡣愶㈲攰㐵戴㥣㤷ㄸ改㈵㘰ㄱ搴㝥〲晥〲㝣㐸昶㘰ㄳ㑢攰ㄷ㐴挰戶摤ㄱ戰㡤㙤昰摤昱㍦ㄲ㤱ㄴ〱㙦㌳攵愱摤ㄲ昰㉥捣昲㍤㡡昷㤹㕤㠹㠰て慣愶㌸ち㠱敡戱挸扦ㄳ昴㈱㠴㌸〶㑤㐵挰㐷㘸㌹㉦戱愹㤷㠰愳愱昶ㄳ昰ㄹ昰㈱搹㠳㑤ㅣぢ扦㈰〲〶㜷㐷挰㈰摢攰慢㐵㉣㐷㈴㐵挰搷㑣㜹㐰户〴㝣ぢ戳晣㡥攲㝢〸て〱㍦㕡㑤㜱〲〲搵㘳㤱㍦ㄱ昴㌳㠴昸㌵㥡㡡㠰㕦搰㜲㕥愲摡㑢挰㠹㔰晢〹㄰搵㈴愰〷㥢㌸〹㝥㐱〴㝣晦㑢㌷摦〵扥戳つ扥㌲挹愹㠸愴〸〸愱㔳昱つ㘰挱摦〵〶挲㉣〷㔱っ㘶㜶愵ㄱ挰㠹㉤㘸㡡搳㄰愸ㅥ㡢㕣㡦愰昵㈱〴换㈸挳愸摡〰㉤攷㈵㍥㐷ㅦ敥㜷㠱搳㘹晥㈳〴扥挴慣㜵㈰㜲ㄳ攰㐳戲〷㥢㌸ㄳ搸㈰〲摥敦㡥㠰昷㙣㠳慦㡥㜳づ㈲㈹〲敡㤹昲㍢摤ㄲ㌰っ㘶戹つ挵戶捣慥㐴挰昶㔶㔳㥣㡢㐰昵㔸攴づ〴敤〸㈱捥㐳㜳ㄸ㔵挳搱㜲㕥攲ㄵ㉦〱㉢㘸昶ㄱ戰ぢ昰㈱搹㠳㑤㥣て扦㈰〲㥥敤㡥㠰㘷㙣㠳慦捡㜴ㄱ㈲㈹〲㔲㑣昹愹㙥〹挸挰㉣戳ㄴ愳㤸㕤㠹㠰摤慤愶戸ㄸ㠱敡戱挸搱〴敤〱㈱㉥㐵㜳ㄸ㔵㘳搰㜲㕥愲搳㑢挰㈵㌴晢〸㤸〰㝣㐸昶㘰ㄳ扦㠱㕦㄰〱昷㜶㐷挰㍤戶挱㔷晦扡〲㤱ㄴ〱搳㤹昲㕤摤ㄲ戰㌷捣㜲㈶挵㉣㘶㔷㈲㘰戶搵ㄴ㔷㈲㔰㍤ㄶ㌹㠷愰戹㄰攲㙡㌴㠷㔱戵㉦㕡捥㑢摣散㈵攰㉡㥡㝤〴ㅣ〸㝣㐸昶㘰ㄳ搷挰㉦㠸㠰慢扢㈳攰㉡摢攰慢捣㕤㡢㐸㡡㠰ㅣ㔳扥愲㕢〲ち㌰㑢㤳愲挸散㑡〴㌴㔸㑤㜱ㅤ〲搵㘳㤱㡤〴ㅤづ㈱㙥㐰㜳ㄸ㔵ぢ搰㜲㕥攲〲㉦〱搷搳散㈳愰ㄵ昸㤰散挱㈶㙥㠴㕦㄰〱愷㜷㐷挰㘹戶挱㔷㌳㘴㉤㔰ㄱ戰㤴㈹㥦搲㉤〱㐷挲㉣㡦愲㌸㥡搹㤵〸㌸搶㙡㡡㕢ㄱ愸ㅥ㡢㍣㡥愰攳㈱挴㙤㘸づ愳㙡㌹㕡捥㑢ㅣ敢㈵㘰㈵捤㍥〲㑥〲㍥㈴㝢戰㠹摢攱ㄷ㐴㐰㐷㜷〴戴摢〶㕦㌹昳㑥㐴㔲〴㥣捤㤴㡦攸㤶㠰㜳㘱㤶㉢㈸捥㘳㜶㈵〲㉥戰㥡攲㉥〴慡挷㈲㉦㈴攸㈲〸㜱て㥡挳愸扡ㄸ㉤攷㈵ㅡ扣〴摣㑤戳㡦㠰换㠰て挹ㅥ㙣攲㕥昸〵ㄱ㜰㘸㜷〴ㅣ㘲ㅢ㝣㤵搶〷㄰㐹ㄱ㜰㉤㔳㍥戸㕢〲慥㠷㔹摥㐰㜱㈳戳㉢ㄱ㜰戳搵ㄴて㈲㔰㍤ㄶ㜹ぢ㐱户㐲㠸㠷搰ㅣ㐶搵㑡戴㥣㤷㤸敤㈵㘰ㄵ捤㍥〲敥〰㍥㈴㝢戰㠹㠷攱ㄷ㐴挰搴敥〸㤸㘲ㅢ㉡㡢挰戵㥤㠸搴㠷攲摤〰㈶㕣摣慦搱㕣挲㙡挳攰㈲愶㈱㑥㔸搴摥搱慡㑡㈳㠳㡡ㄳ㕢昷㙥敤㤸搸搸扥戰挹㔸戶㐱搱㕥搹扦挱㙣㐱攱戲つ昵换ち㕤敢挲㠵㘶㐱ㄶ攷戴㉥㙡换㥢搳㈶晥㉦ㄴ㌶戱㝤昸攸㔴㑤戳㕡攰昵㥦搵敡㔰㜶ㄷㄸ㈵㜸㔵搵慥㐶挰捡㤲㡢㥡っ改㈹㡦慡㔵ㅤ挰㜰㠹搱戹㡤ㅤ㑤收㠰愲㉡㑤慡昵扡㈲㔸㐴㌵戸搰扦㌸户〱愵㠸㠹㠳㡡㔳摡ㅡぢ㑤㡤㉤㈶㍦㡣つ㉤攸㜴㜳㍥㉡扦戳㕡摢ㅢ㌹敦㜴㔰㜱㙥㥢搱搲扥㤰㐵慣晣戲昵换㕡慡摡㔵㕢ㅣ摦搸搲㡥㙥搴愷挸昵㜰㜱㑥㐳敢ㄲ㑣㝣㕥搴摣㌲挵㔸搸晥㍦昱愹〸㝥㉣敡愵㍥ㅡ㔱㉤慡慢㐵㕤㜵摤㝦晡昹㘸て㘲ㅦ摢ㄲ〳㌴摦㘶㜶㤸昵昶㈴搳㝡㈸㍡摡ㅡ㜳㡢㐸㥤敡㉤〶㔹㐳愱㍥捤慡摡㉥慣㔵ㄶ慥㍣ㅦ㘶㐵搵㤹㔹㤷㑤昲つ㉣㠰扡昳捡㠷〰㉥㔷㈱戱㠱て㐱散㌹㘵摦㘹愵昹ㄸ晦愷改摡戵㡦㈱昲㍡㤷扦㌷〲㜸戰㌵㤸㔸ㄲ攷搸挲㍥㡡㌱挱㔶攵〰つㄵㄵ㠶㘳㜵㜰㘹㜵㌲㉡愸〳㡢搳㡤㥣搹㠴挲㙦戳搱㌱搸㙡戰〲摦㙣㌴戵摢戶〹慤捤捤〶〷ㅦ㈷㈵捦挹ㅢ㑤㘶㕤㜱摣愲㡥㔶㑣㤶㤲㐵〸㌵㐲㙤㤵戱ㄴ㉡㘳愹㔵愲㉤捥收㠴㄰戵捥㔸慤昳㡤戶挶㡥㠶收挶㝣ㅤㅢ㥣戴昱㍦㌱㙡㜱㈴愹〱㤹捥换㌹慡㔴搶㝣慤捡㉢㍥敥㤱㤸㈶㐱敡昸昱㘳㙣㔷ぢつ晦挴㝦㌸㕦〰挷㈰㜵㙡㤱㡦㈰㕡㉤ㄶ㜵㔰㔲戹慣㔱㈵㌹慣慥㌹づ㐳㔴ㅤ愶挴攳〴㘰㤱㡦〲捡ㄵ㉥㌵㑦㐰昴㔸㑣敥て㐰㘸㝡慢㔱㤸㙣攴昱〳㠳晥昶捦ぢ敡昰搱昲愰搳愶戳扣㍦〱㌳㐶㌰ㄳ㘵㜱㘳挱㙣慢愳㘲づ㝥㌴㔱挳㠹〱㥡昵ㄹ愲搰搹慦慡戶㜶㐰㕤㔰㕦搳㥣㔸摢摡㐵㔳敦㡦㌲愶昹攲㝦扥㑦㐶㝤敢〸㠵搴挹慡ㄳ㥢㈳晦挰㙤㝡ㄲ愹㜲㝢㉡〰慢〹攸㠲愸㝤ち挶捡捦愶扣搲㡥㝡扣〴愸㐶㑤捣攷ㅣ㠰㍡搴换搵攴㠱㕡戵㈱〳㍣㐵㝦捤慡昷搷㌹戳晤戵㌹ㄸ攵㘶㈱㘴ㅤ㘹㌹戹〰攷㠸慡敡敡ㅡ㝣搴㕡攵㠴㈹㕦户〸搶㍣挷㔴戳〱挴ㄶ㐸㐱㝢っㄹ㙦挰㥤〵昱攷㌹㤳戰㌹昹扤昲㜲㈲㠴愹ㅣ挰㔶㠵挴㜳㤰づ〱ㅡ㌵ㄶ㐳㑦㤰㠰㈷㈱挴㉢㔰㜶㘲昱㥣扥挴慢㘸慥愶㑥昲㤰愹㕥ㄵ〷㐵昱ㅡ戴㍣㌰捡愷ㄹ攴㜵慣昱㜸攳㡥扦㘷愱敤㝤晣扤㐹て㉣昲㌹〶戱ㅢ攲㉤慣㌸㈹戳㝢㍢攵攷戱㉥晦㐴攰摢挱㠰ㄷ〸㜸㤱㠰㜷〰攰〷慢扤㠴㤶㥦㌰捣㉡つ㈰散㘵㘰㐱搸摦㍣挱㍤㠴晤㠵挱㕦㘱昰捦〱攸挴攲㈵散㑢㌴㔷㔳搷㍤㘱㕦挱慡〸㝢㤵㐱搶愰㔵㐶搸敢搰昶㑥搸㍦攱愶〸㝢㠳㐱散㠶昸ㄷ㔶〲〸㝢ㄳㄸ昹ㄶ㠱㕦〷〳摥㈶攰ㅤ〲扥〱㐰ㄱ昶㉥㕡㝥挲㌰戹㌰㠰戰昷㠱〵㘱㍦㜸㠲㝢〸晢ㅢ㠳㝦挰攰搵㐸戴ㄳ㈰㉦㘱㌵搰慤愶慥㝢挲㔸㡣㔶㠴㝤挸㈰慣㑡㤷ㄱ昶㌱戴扤ㄳ挶敡㌵摥㔵昲ㄳ〶㘱づ㕣㔸挲づ㈰散㔳㘰攴㘷〴戲扣ㅤ〰昸㥣㠰㉦〸㘰挵㕢ㄱ昶㈵㕡敢㔷敥㤲㤸扥ㅡ挰搷ㅡ㐰挱ㄷ㡢摦㑥㙣て㕦晦㘰散㝦㌲㌶ぢ搵㥤㠰㝡昹㘲㜵㝡㌵㜵摤昳挵摡戵攲敢㙢〶㘱ㄱ扢㡣慦㙦愱敤㥤㉦ㄶ扢昱挶晤㑦〶㘱づ㕣戶㠶㜴㔲㠶摥搹㈳扦挷扡晣㠱挰晡㘰挰㡦〴晣㐴挰㔰〰ㄴ㕦㍦愳攵ㅦ㘰㤸㠹ㅢ㐰搸扦㠱〵㘱㉣㤶㍢扤㝢〸㕢换攰㥣㌲㉢㔸搸敥〴搴㑢ㄸ慢搹慢愹敢㥥㌰搶扡ㄵ㘱搵っ挲愲㜷ㄹ㘱㌵搰昶㑥ㄸ㡢攳㜸㘳敥〴㠳㌰〷㉥慣㤰㍢㈹慢㡤戰㡥扡ㅡ㌰戲㍦㠱慣㥥〷〰敡〸攰慦〶〵ぢ敡㡡戰㄰㕡㝥挲昰换㠸〰挲〶〲ぢ挲㔸㕣㜷㠲㝢〸ㅢ挴攰㠳ㄹ㝣㈲〰㥤㠰㝡〹㘳昵㕢ㄱ愶㠵〱改晢㘵戲㘰攵扣ぢ㌱愵捥㉥㔸㐲㉦愳㜳㝤㘸㝢愷㤳愵㜶扣㜱ㅢ㤹㐱㤸㈱ㄷ搶摢㥤つ昲搰戹㈱㌰㜲㈳〲㔹㡢て〰㙣㑣挰㈶〴戰㍣慦攸摣ㄴ慤㠱捥晥慡㝥㤴ㄳ挰攳收〰㠱㐷搶攸㥤愸㠳愹戱㍥挵㈱㡣扡〵愳戲㥥摥〹㠳㤷㐷ㄶ搱㝢ㄹ㜸㉣戱㜷挱㑢㙥挵㈰慣戵㤷㌱㔵て㙤敦㑣ㅤ〶㌷扣㌱㈵㡥㐱㤸〳ㄷ〳搲㐹搹挳搴㌰㘰攴㌶〴收㠲〱摢ㄲ戰ㅤ〱慣攳㉢愶戶㐷换㜷㘴挳㑦㘵〲昸摡ㄱ㔰昰挵㤲扥搳戹㘷摣つ㘷散㥤ㄸ㥢攵昷㑥㐰扤㝣戱收摥ぢ㕦慣挸㜷挱㑢敥捣㈰㉣捤㤷昱㌵ㄲ摡摥昹㘲〹ㅦ敦㉡戹㉢㠳㌰〷㉥慣攳㍢㈹㝢昸㡡〰㈳愳〴戲挶ㅦ〰㠸ㄱ㄰㈷㠰㘵㝦挵㔷〲㉤晦㡥㡡㕦晤〴㄰㤶〲ㄶ㠴㜱ち㠰ㄳ摣㐳㔸㥡挱㌳っ捥㜲㝤㈷愰㕥挲㔸愳敦㠵㌰㔶昰扢攰㈵㐷㌱〸㑢昹㘵㠴敤づ㙤敦㠴戱攴㡦㌷㙥昱㌳〸㜳攰挲扡扦㤳戲㠷戰㍤㠰㤱㘳〸攴㥣㠰〰挰㔸〲挶ㄱ挰㘹〲㡡戰昱㘸昹〶㔸昰㠱㙤㈲愰攰㡢㌳〶㥣搸ㅥ扥㈶㌱昶㘴挶㘶㜵扦ㄳ㔰㉦㕦㉣改昷挲搷㔵㠰㜴挱㑢㑥㘵㤰慢搱㉡攳㙢㑦㘸㝢攷㡢㌳〴昰挶散㈰〶㘱づ㕣㌸㑤挰㐹搹挳搷㜴㘰攴っ〲慦つ〶散㑤挰㑣〲㌸慢㐰昱㌵ぢ㉤晦〰ぢ摥㈳㘷〳ぢ挲㌸挳挰改摤㐳搸ㅣ〶㥦换攰㥣つ搰〹愸㤷㌰㑥〱攸㠵㌰㑥㄰攸㠲㤷摣㡦㐱㌸㔳愰㡣戰〳愰敤㥤㌰捥㈸挰扢㑡ㅥ挸㈰捣㠱ぢ愷ㄵ㌸㈹㝢〸㍢〸ㄸ㜹㌰㠱㥣㜲㄰〰昸ㄵ〱㠷㄰挰㔹〸㡡戰㐳搱昲つ戰攰ㅤ昲㌰㐰挱搷愳㥥搸ㅥ扥っ挶捥㌱㌶㈷て㜴〲敡攵㡢㌳〶㝡攱㡢昳〹扡攰㈵ぢっ挲㠹〵㘵㝣ㄵ愱敤㥤㉦㑥㐰挰扢㑡捥㘷㄰收挰㠵戳㄰〲攸㘸〰㐶㌶ㄲ挸ㄹち〱㠰挳〹㔸㐰〰㈷㉤㈸扥㥡搰昲つ㌰晥愰㌰攰〸搶〲㉣〸攳〴〶㈷戸㠷戰㔶〶㕦挸攰㥣㙣搰〹愸㤷戰㜷愱敢㠵戰昷〰改㠲㤷㙣㘳㄰㑥㐴㈸㈳㡣㡦㘳攸㥤戰て攰㠶㜷㤵㕣挴㈰捣㠱ぢ㘷㉤㌸㈹㝢〶搸㘲㘰攴ㄲ〲㌹愳㈱〰戰㤴㠰㘵〴㜰㤲㠳㈲散㐸戴晣㠴〵㝦ㅦ㍦ㅡ㔸㄰挶〹て㑥㜰て㘱挷㌰昸戱っ捥挹〹㥤㠰㝡〹攳㡣㠴㕥〸攳㝣㠵㉥㜸挹攳ㄹ㠴ㄳㄷ捡〸㍢〱摡摥〹攳〴〷扣慢攴㠹っ挲ㅣ戸㜰㤶㠳㤳戲㠷戰㕦〳㈳㑦㈲㤰㌳㈰〲〰㈷ㄳ㜰ち〱㥣ㄴ愱〸㍢ㄵ㉤摦ㅥㄹ晣㜵晣㜴㐰挱㤷㐰㡦㑥㙣て㕦㘷㌰昶㤹㡣ㅤ〲愰ㄳ㔰㉦㕦〳愱㕢㑤㥤㜶ㄶ㈰晦挱戵散㈰〴攸㠲扦㍣㥢㕤っ㐶慢㡣捤㜳愱敤㥤㑤ㅤ㙥㈴㔰慥㘰㄰慣愸㘵㍤㘸㥤つ挲慡㜳㔱㜹ㅥ㌰昲㝣〲搷て〶㕣㐰挰㠵〴㜰㠶㠵㘲昳㈲戴摣㙢㔹昵㘳搶㠰ㅤ昵ㄲ㠰挰㈳愷㔹㌸摤㝡慥㘵㉦㘵搴摦㌰㉡愷㐴㜴〲敡攵㤱昳㈰㔶㔳搷晤㤷愸㙤〰改㈲攲㜲〶搹ㄶ慤㌲愶慥㠴戶㜷愶戶㠷㥢㘲敡㉡〶㘱づ㕣㌸户挲㐹ㄹ慢づ㔳㔷〳㈳慦㈱㜰挷㘰挰㙦〹昸ㅤ〱㥣㡡愱㤸扡ㄶ㉤摤戹敡户㙦㥣搵〷ㅤ搶慥〷㄰㙣敤攲㠹散㘱敢〶㐶扥㤱㤱㌹㝦愲ㄳ㔰㉦㕢㥣㌴戱㥡扡敥搹攲㤴㡡㉥㈲㙥㘶㤰㔱㘸㤵戱㜵㉢戴扤戳戵㍢摣ㄴ㕢㉢ㄹ㠴㌹㜰攱㐴㡣〰戶㙥〳㐶摥㑥攰ㅥ挱㠰摦ㄳ㜰〷〱扣㠳慡搸扡ㄳ㉤晦㘱㉤昸㍢晡摤挰㠲戰〹㥥攰㥥摤昴ㅥ〶扦㤷挱愷〳搰〹愸㤷戰扤愱㕢㑤㕤昷㠴㜱ち㐶ㄷㄱ昷㌳挸㉣戴捡〸㝢㄰摡摥〹㥢つ㌷㐵搸㉡〶㘱づ㕣㌸㜱㈳㠰戰㠷㠰㤱てㄳ挸㐹ㅤ〱㠰㐷〸㜸㤴〰捥昳㔰㠴㜵愲攵㈳㡣扦㤵づ搸ㅦ㔷〳ぢ挲㌸攷挳〹敥㈱慣㡢挱ㅦ㘳㜰捥捦攸〴搴㑢㔸〱扡搵搴㜵㑦㤸〹㐸ㄷㄱ㡦㌳㐸ㄱ慤㌲挲㥥㠴戶㜷挲ㅡ攰愶〸㝢㡡㐱㤸〳ㄷ㑥昴㜰㔲挶慡戳㍦㍥つ㡣㝣㠶挰挳㠳〱捦ㄲ昰ㅣ〱㥣ㄷ愲〸㝢ㅥ㉤㍦㘱挱户捤㕥〰ㄶ㠴㜱㡥㠸搳扢㠷戰ㄷㄹ晣㈵〶攷㝣㡥㑥㐰扤㠴ㅤ〹摤㙡敡扡㈷散㈸㐰扡㠸㜸㤹㐱㡥㐶慢㡣戰㔷愰敤㥤戰㘳攱愶〸晢㉢㠳㌰〷㉥挷㐱敢愴㡣㔵㠷戰㔷㠱㤱慦ㄱ挸㐹㈳〱㠰搷〹㜸㠳㠰攵〰㈸挲摥㐴换㜷攲っ摥㈳摦〶ㄴ㝣㥤攴㠹敤攱敢ㅤ挶㝥㤷戱捦〶愰ㄳ㔰㉦㕦攷㐲户㥡扡敥昹㕡〱㐸ㄷㄱ敦㌳挸㜹㘸㤵昱昵〱戴扤昳挵㈹㈴㡡慦扦㌳〸㜳攰挲㜹㈴〱㜴㝣〸㡣晣㠸㐰捥㌱〹〰㝣㑣挰㈷〴㜰摡㠹攲敢㔳戴㝣㝣〵敦㤰㥦〳ち扥㉥昳挴昶昰昵〵㘳㝦挹搸搷〲搰〹愸㤷慦敢愱㕢㑤㕤昷㝣㜱〲㐹ㄷㄱ㙢ㄸ攴㐶戴捡昸晡㈷戴扤昳㜵㌳摣ㄴ㕦晦㘲㄰收挰㠵搳㑥〲攸昸ㅡㄸ昹つ㠱户〶〳扥㈵攰㍢〲㔶〲愰昸晡ㅥ㉤ㅦ㕦挱户晤㝦〴ㄴ㝣摤攱㠹敤攱敢㈷挶晥㤹戱㔷〱愰㜲晥㠵㉤㍢攷摡㐷愰慤慣户昹㙡愱㌵散愱挸慡攸㥣㡥㘵㑤愸㐴㜳㤵昵㌷㙢㡤㤵㐴换㡣慡㘰㙢ㅢ㙡〹㌵㤵㍦㡦㜶㝤ㅦ㐵愸〱ㅢ㔶晣昴㕣戹搱昲㄰戲愹慤晥搹晦昳㙡搷㥦㠹㤷㝥㠷㑡ㅦ扥戴戵搸愶つ㘷㌴收摢㕡摢㕢㡢ㅤ昵㜳㌰摦愲㥥㍦攵㉦㔶㔵㐵挶搵㔶㈱㘲㘰㥦摣戰㥡ㄶ㍥扥㙢㌱㝦摡ㅡ㕡搰搲扡愴㐵㘵㔳摢捥㈷ㅡ㈸扥晡昷㘷㌷㈱昶挳搷㌶㈰㑦㝦ㄴ㠹搲㔹戲戸㍣愸㥦捥ち㈷摥㔵ㅡ㑡㠹㔵摢㑤ㄸ㍦㘱昶扣㑣㍣㡢ㅦ晦㈷戲㐶㌲㙤㈶㌲挵㐴㉥㘷愶㤲愹㙣㉣㕢㌴昳昱㡣㔹搴晡戹搰㜸㌶㤶㠹攷㜳搱㜸㈱㥡㑣㐴戲㠶㤱㠹挷ち改㥣㤹㠸㘶㤳㤹㕣摣搰㔹㍢㘵㜸㠹㕦晢攳搶㌶㠴捥㤲愹㔲㘹㔴昵愷㡡〵搴㜲㔴敤攳㘸慦㙢㕤ㄳ㈱㜸㍦㌲㉦ち挲慣改摦㕦㙣㔷昱㕢㝤㕦㍤搴晤戱戳愶戱ㅣ㕡晢敤㑦㙢搷慥㥢㔳昹愷㐸攷昵戸㜵〳戸㈹〳㈱㐲㍡ぢ愲昸㑣慢戴㐱㘸慥㌷㘱晣扣昲㠷慦㘹㠳愱ㅥ〸戵㉡昹攲愹㙥敤㕡ㄸ㥡挱搰㜸收㝦攸㑦摡㔱愴づ愳慣㘷ㅦ㕢㐳㠸愷愱㔷㥦敤〶搰㜳㐵㉤捦㐲换晤㐱㝣㡥つ攱㈸㠴愱㑡㜲㘸㜱ㄴ㠹㑦愱攵㐸㉡ㅦ〹捦挱〱㐱㜰㕦ㅢㄲ㈳攱㜹戴昱慥搲㌶㐵摢ㅡ〹搱㕣摡挸㈶㡡㤱㝣扥㘸㈴ち改愸ㄱ㡢㐶㡡㠶㤹㡥ㄴ㘲㜱㑣捦㌰戴捤㑡搰㘲㉣ㅦ换ㄷ搳㘶㌱ㄵ㑢㘴ぢ戹㑣㍡ㅦ㉦㤸愹㠲ㄹ换㤹搹㔴㌶愵戳攰捡昰㜲㜳昸挸㈱㄰晡ぢ㡥慡㌴ㄲ㕥㜴㔴〴㈸愸㘰㌹㤵愳㐱扣㡢捤攰㈷愵ㄸㅦ㑡晢㌰㠸㤰捥㡡㉡㌷㔵㤲㜱㐹㝥㈵㈹搵㔹㘴㔵晡敤愹摡㠱㠸敤㈱㠴慡㥢戲㌵ㅣ㝡㤷㐳搶㑤ㄵ㠷慦〴㜲昸㜲㈰㠷㙦挰〹㐱慡攴㉥㤰攰昰㑤戴昱慥搲㐶愲㙤㜱㤸㡡ㄷ愳㜱戳㤰挹㘶㡡㤱㐴㌱ㅤ挹㘶㈲攰㈳ㄲ换㘵㌳㌱㍣晥㈴慥敤敡㐲愳愰㌹㤶〰㜵㤹㘲㍣㘱ㅡ昹㑣ㅥ晢㔴㍥㥤㐸ㄷ愲戹㡣㘹㥡㍡㙢戰っ㉦㈳昰㤱㔱〸晤㙤㐷㔵攲昰ㅤ㐷攵愲〴㉢慣㡡挳愷扤ㅣ愶ㄹ㈵〳ㄱ搲㔹㘴つ攲㤰㜵㔷愵摦㥤搸㤱㙡㔳㈱挴㠷搰慢㜱㌸〶㝡㤷挳㡦愱㔵ㅣ㜶〶㜲昸㐸㈰㠷㉣愸㈲〸㥥愴〶〹づ㍦㐵ㅢ㙦㍣㔴つ㙤㡢挳扣㤹㉡挶攳ㄸ㐷ㄸ㕥㠹㝣㈱㥡挹攲㌱㤲搱㔸㈴㘱挶㘳㈹㌳㥦搳㈶戹搰㔸戲㤰㐹愴捤㤴㘱挶㡣㐴㌶ㄹ换ㄵ捤㘲㈴㤲㡣愶㔲㤹㙣㈴㤲㌰㜴㤶㘵ㄹ㕥㑥㠶㡦㥣〲愱㝦敥愸㑡ㅣ㝥攱愸㕣㤴㔸〳㤵攲昰㙥㉦㠷㌳ㄸ㘵㙦㠸㤰晥て〰㠲㌸㘴㉤㔶改㘷ㄳ㥢㘴摦〹〸愱捡慢㙣敤ぢ扤换㈱换慢㡡挳㥢〳㌹扣㌱㤰㐳ㄶ㔹ㄱ〴㜷㐰㈱挱㈱ぢ慡㜸㔷㘹〷愱㙤㡦㐳㍣㙡㈷㕥㡣愵㌲㠹㑣㍡㘱㐴ㄲ㔹散摣挵㘲㌲㔷挸收っ㌰㔴搰づ㜶愱㐶慣㤸换愶愳搹㐸㌱㕢〴挵昹㙣捡㡣愶㤳昹㘲㉥㙡㐴ㄳ㠵㘸㔱㘷愹㤶攱攵慦攰㈳て㠱搰㔹愱㔵慡ㄲ㠷㍦㌹㉡〲ㄴ㔴晣ㅢ㉡挵攱㤵㕥づ昳戴ㄷ㈰㐲晡㕡〰㠲㌸愴㔲改ㅢ㠸摤㥤㝤敦〶㈱慡愱㔴攳㜰〱昴㉥㠷㌵搰㉡づ㉦〸攴昰扣㐰づ㙢攱㠴㈰㔵戲ㄵㄲㅣ㙡㘸㜳㡢戴㠵㘸㕢ㅣ㘲㐴㐵㌲搹㤴〱ㅡ㘳㠹㐲慥㘰㐴愳㐶〱㝢㙣搴挸ㄶ㤳改㤸愱ㅤ攱㐲攳昱㔴㌴㙤攴㤲愶㤹㉣㈴㘲改㐲㈶ㄵ㡦㐵愳搹㐲㌱ㄹ〷㌰ㄵ搱晢摢攱㘵ㅢ㝣㘴㍢㠴㕥攷愸㑡ㅣ㑡㐷㐵㠰㠲㡡㠱㔰㈹づ㑦昵㜲戸㡣昶㈳㈱㐲晡㈰〰昰昶ㅤて〷㍢晡㘳㠹㥤㐰挴㜸〸愱㐳慦㌸㕣づ㍤㔷攸㉣搶㠷㔴ㅣㅥㅢ挸攱搱㠱ㅣ㙥〰㈷〴挱敤㍣㐸㜰戸㈱摡㡡挳㤳搱戶挷㘱㍡ㄶ㌵攲㤱㔸㉣ㅦ㐹㈴戰㌳㘷㤲改㝣㍥㥤捡攳攲愲㤸㡡㈷㡢摡㈹㉥㌴㤷〱㈰ㄷ捦㐵㌲㤱㕣㈲ㄹ攷㈹愷㤰㡡愷昲㠶㤹㡣㘵㈲㠹戴扥㤱ㅤ㕥㥥ちㅦ㜹ㅡ㠴扥戱愳㍡㥤慡㌳愸摡挴㔱戹㈸戱㌹㔴㡡挳㌶㉦㠷攷搰攵㕣㠸㤰㍥〴〰扣㝤ㅣ㙥攱攸㉦㈰㜶㑦㈲愶㤱慤慤愰㔷ㅣ㕥っ扤㍢づ敢愱㔵ㅣ㌶〴㜲㔸っ攴㜰㈸㥣㄰愴㑡㕥〶〹づ㠷愱慤㌸扣ㅣ㙤㡢㐳㌳ㄹ㑦攵愲摣㉤㈳搱〴攸挱㈹㈵ㅤ挹攱㝣㤱㡡攵攳昱㝣㐶扢挲㠵㐶戲㤱㐴㉡㥢换挷攲㈹〳㘴㘶㡣㘲㌲㥢捥攵㜰㑥㡦㘴㘳㌸ぢ改㉣收㌲扣扣ㄲ㍥昲㉡〸㝤㕢㐷㔵ㅡ㠷摢㌹㉡ㄷ㈵㜶㠴㑡㜱昸㉢㉦㠷搷㌱捡昵㄰㈱㝤㌸〰㜸晢㌸摣挹搱摦㑣散㍥㐴捣㠲㄰㍢㐳慦㌸㕣〹扤换攱㐸㘸ㄵ㠷戳〳㌹㥣ㄵ挸㈱㑢戳〸㠲晢㔱㤰攰㌰㠲戶攲昰㑥戴㉤づ㡢㜹㍣搵㈷㔶㑣愴㈲㌸攷㐶搳愹㕣㉡づ㙥搲戹㐲搱㌴㜳昸愷摤攵㐲㔳㔹㌳㥢挳攵㜰㈱㠶昳㜲㌱㡢搳㜶㌲㘷㘴挰㝡づ㐷挵㐸㍥愱戳挰慢㌸扣ㅢ㍥昲ㅥ〸㍤收愸㑡ㅣ挶ㅤㄵ〱㤲㔰㤱㠲㑡㜱㌸搹换攱㉡摡ㅦ㠲〸改㘹〰昰昶㜱㤸㜱昴㥤挴昲搷攴㤲扦㑤ㄷ愳愰㔷ㅣ㜶㌱㍣㌵㕣㜶㠷㔶㜱戸㝢㈰㠷愳〲㌹ㅣつ㈷〴挱㠳㤳㈰挱攱ㅥ㘸㉢づ㥦㐴摢攲㌰㘳㈶ㄳ改っ捥捤愹㈲昶㘵ㅣ攴ㄲ〹㥣㌸㜰㑥㈹挴㜱搶㌵搲摡㔳㉥㌴㕥挸㥢改戸㤹换愷攲戹〴㑥捡㤹㘲㉥㔵㡣㘶㑤㝣㘳挸㘵㜲挵慣㍥挶づ㉦㥦㠶㡦㝣〶㐲ㅦ敢愸㑡ㅣ㡥㜳㔴〴㈸愸㤸〸㤵攲㌰攲攵昰㐵摡㕦㠲〸改㤳〰挰摢挷攱㘴㐷晦ち戱昳㠸攰捦摢挵㔴攸ㄵ㠷慦㐱敦㜲戸㈷戴㡡挳敤〳㌹摣㌶㤰挳扤攰㠴㈰㤸㍤〷〹づ愷愳慤㌸㝣ㅢ㙤㥢㐳散挰挹㝣㈱〷晡ㄲ〹㕣愹㘴㘳㐵㍣㈹ㅢ㍢㜴㌲ㄲ㉤ㄴ戳㐹敤ㅤㄷㅡ㑤攴㌱㘰つㄳ攳㌴㤶㠸ㄵ愳攰㉤㤷㠸攴捣㘴搱捣挵㌲挵愸㍥挳づ㉦摦㠵㡦㝣て㐲摦摢㔱㤵㌸㘴㌱㔸㡤㔶〲ㄴ㔴捣㠶㑡㜱戸戹㤷挳㡦㘸晦ㄸ㈲愴捦〱〰㙦ㅦ㠷㜳ㅤ晤攷挴攲㑢㉢㝥敢㐵づ昷㠳㕥㜱昸ㄵ昴㉥㠷〷㐰慢㌸搴〳㌹ㅣㅣ挸㈱㡢扡〸㠲〷收㐰㠲挳㠳搰㔶ㅣ㝥㡤戶挵㘱㍡㥡㑦㥡㘹㝣攳捣攲攱捥㤹㔸㌲㥢㌷㔲搹㘴㌶㕢㡣挶㌲昹㜸㉡慥㝤攳㐲ぢ搹㔴〴晢㜳㉡㠲戳㐹㈲㙡昲晡㍡㤳挹㘲挸㘶㜰搱㤸㑢㘴昵㠳敤昰昲㕢昸挸敦㈰昴㕦㌹慡ㄲ㠷㠷㌸㉡〲ㄴ㔴ㅣ〶㤵攲戰挶换攱㉦戴晦ㅢ㈲愴ㅢ〰攰敤攳㌰攷攸慢㙢㘱攴捦攲㈵㝦㘴㉦ち搰㉢づ㙢愱㜷㌹㉣㐲慢㌸晣昱挷愰敦㝡摦㐳敢晦慥㌷ㅦ㑥挸〱㔳挲㄰ちㅣ㌶愰慤㌸っ愱㙤㜱㠸㉦㜹ㄱ㈳ㄲ捦㐴㌲搱㜸㈲㠶〱ㄸ㡢愵搳㈶扥敥ㄷ昱㤵㈵㔱㠸㘹〳㕣㘸挶㐸愵攳㐶㈶㥤㡢㠳敥㌴㜶昹㤸㤱挶搷挳㠲㤱㡢㘷攳㘰㔲㙦戴挳换㠱昰㤱㠳㈰昴挳ㅤ㔵㠹挳〵㡥捡㐵㠹ㄶ愸ㄴ㠷㕦㘲㌳摣敦㝡ㅢ㌰捡㠶㄰㈱㥤昵㘰扣㝤ㅣ㉥㜴昴㥢ㄲ摢㐱〴㝦愷㉦摡愰㔷ㅣづ㠱摥攵戰〳㕡挵攱〷㠱ㅣ扥ㅦ挸攱㈲㌸㈹づ户㐶㈸㜰戸ㄸ㙤挵㘱㍤摡㌶㠷昱㍣ㅥて换愳㥦㤹〳㘵改㙣㈶㙢ㄴㄳ昱㐲愶㄰㌳戳㤱㐲㐲ㅢ敡㐲戳㠵㐴ㄱ愷㜱摣㕦挹愷ㄲ昹㐴搴㌰ち昱㑣搱挸㐶ぢ㠵ㅣ扥收㐴昵㈵㜶㜸㌹っ㍥㜲ㅢ〸㝤愹愳㉡㜱挸㌲戲摡㤷〹㔰㔰㜱㌴㔴㡡挳㔷扤ㅣづ愷㝤㈷㠸㤰㝥っ〰㜸晢㌸㍣搶搱㡦㈴昶㈸㈲昸㔳㝦㜱㍣昴㡡挳㈸昴㉥㠷㈷㐰慢㌸㝣㍥㤰挳㘷〳㌹㘴㌹㔸㜱㤸㐴㈸㜰昸㙢戴ㄵ㠷㈹戴㉤づつっ㉢㥣㔷戳愹ㄸ㜶㔰㈳㥤捤㐶㑣慣㤸㠹㜴㌴㡥㤳㑤㌶慦愵㕤㈸㙥㑡挴愲㐹㕣昹㘴㔲搱㐴㈶㡥㍢ㄳ挵㕣摥㡣攲昸㤸捥攲㤰ㅡ搱㑦戲挳换っ㝣㘴ㄶ㐲㍦搹㔱㤵㌸㍣挵㔱戹㈸㜱㍡㔴㡡挳搵㕥づ挷㌰捡㔸㠸㤰㝥〶〰㜸晢㌸㍣搳搱㑦㈴昶〴㈲㤶㤳挳戳愱㔷ㅣ㑥㠱㥥㉢㜴ㄶ攷㐲㉡づ敦て攴昰摥㐰づ㔹〴㔶ㅣ敥㠵㔰攰昰㍣戴ㄵ㠷搳搱戶㌸㑣㘵㌲昸捥ㄱ㠹㈶ぢ㘹㕣㈶㐷㘲㐶㌲㥡挰户㤶っ昶㙡㝥㈹㌱戴ㄹ㉥ㄴ愷㡥㍣㉥ㅤ捤㉣搸㑢挴㤳㌱㕣搷㐴攳㤱㝣㈶㤵㉡收㈲戱㐲㔱㍦摦づ㉦昷㠶㡦㥣〹愱㕦攰愸㘶㔱戵て㔵ㄷ㍡㉡〲ㄴ㔴㕣〲㤵攲昰㔶㉦㠷晢搲扥ㅦ㐴㐸㘷挹ㄸ㙦ㅦ㠷扦㜱昴〷ㄱ㝢ㅡㄱ㝣攰㠰戸ㅣ㝡挵攱㈱搰扢ㅣ㕥〹慤攲昰户㠱ㅣ㕥ㅤ挸攱㔵㜰㔲ㅣㅡ〸〵づ慦㐶㕢㜱㤸㐳摢攲㌰㥡捥㤸戸㌰挴搹㈴㤲㑥㈴㤲㐶慥㠸扦ㅢ㘰㥡㐶㌴ぢ㕡攳㠹㠲㤶㜷愱㘶㡥㠳㌰㤲㑦㐵ち愹㐴㉥㠶昱㥡㡦㘴昲〵摥っ㑢㐴㡣㔴㑣扦挶づ㉦ぢ昰㤱㈶㠴晥㕢㐷㔵ㅡ㠷慣㌴㌳〹〵㔰㔰㜱㍤㔴㡡挳㡢扣ㅣ㉥㘰㤴㈶㠸㤰㝥〳〰㜸晢㌸扣搱搱㉦㈴㤶㑦ㄹ㤰㝣㘶㠱戸ㄹ㝡挵㘱㍢昴㕣㔱换慤搰㉡づ捦っ攴昰昴㐰づ㔷挲㐹㜱戸〴愱挰攱㙤㘸㉢づ㤷愲㙤㜱㔸㡣攱ㅡ㍢㥡㠹攲㄰㠷ㄳ㐵㌲㘳ㄸ昹慣㤱㐸攷戲㠹っ〶㕢扣愸㉤㜳愱㔱㕣挴㘴攳㔹〳攷攱㐲〲攷散ㅣ敥㍥㐷㤲挵㘲㉡ㅡ换攵ㄳ昱愸捥搲戳㘲攷㐸昸挸愳㈰昴摦㍢慡ㄲ㠷慣㍦㤷愳挴摤㔰㈹づ㡦昷㜲戸㥣㔱㑥㠰〸改昷〰㠰户㡦挳㝢ㅤ晤挹挴昲㐱〵㤲㡦㍤㄰昷㐳慦㌸㍣つ㝡㤷挳〷愱㔵ㅣ㉥づ攴戰㈳㤰挳㔵㜰㔲ㅣ㥥㠵㔰攰昰㈱戴ㄵ㠷㘷愳㙤敦换㜱摣㜲㠸㤹戸㝦㘸攲㌴㤱挰慤ㅢ㥣愱愳昹㐸㈴ㄲ㑦ㄷぢ㘶㕣㍢挷㠵㘶昰㥤㄰ㄷ㐱㤱ㄴ扥摦㈵㜰㘰㌴㈲㘶〲摦慢ぢ昹っ挶㙥㍡ㅤ搳ㅦ戶挳换㜳攱㈳㔷㐰攸㡦㌸慡ㄲ㠷㡦㍡㉡ㄷ㈵㔶㐳愵㌸㍣摣换攱挵㡣㜲〹㐴㐸㘷戹ㄹ㙦ㅦ㠷㡦㌹晡换㠹攵戳づ㈴㥦㥣㈰ㅥ㠷㕥㜱㜸ㄵ昴㉥㠷㑦㐲慢㌸㍣㉣㤰挳㐳〳㌹㝣ち㑥㡡挳摦㈱ㄴ㌸㝣ㅡ㙤挵攱戵㘸㕢ㅣ愶㜱つ㤸攷戳愶戱㕦㈶㔲㈹ㅣ摤㤲戸攸㑢愴㤲㤱㐸慡㤰㡢挵戵敢㕣㘸㌶㥡㠰愱挰搳㑤㍡㘱㐶㠱㌳昱㥤摡挰㑤㔹㥣㤶㔰〳搱㥦戱挳换敢攱㈳㙦㠰搰㥦㜵㔴㈵づ㥦㜳㔴〴㈸愸㜸〱㉡挵攱㕣㉦㠷㉢㘹扦つ㈲愴戳〲㡤户㡦挳㤷ㅣ晤㥤挴㕥㐷挴戵攴昰㘵攸ㄵ㠷昷㐰敦㜲昸ち戴㡡挳㍤〳㌹㥣ㅡ挸攱㕦攱愴㌸㝣〰愱挰攱慢㘸㉢づㅦ㐴摢㍥ㅥ㐶㜱晦て挷扦㑣㈱㥢攷扤慦㙣挱㐸㘵昲摣㤳昳戸㡣㐹ㄶ戴㔵㉥㌴ㄹ㡢ㄹ昱㙣㉡ㄹ㌷昰㍤挵㠸攴㡣㕣㈱㠲㔳㜵㌲㔲㐸ㅢ昱㜸㌶愷戳㘶慤昶搲㠷攰㈳ㅦ㠶搰㕦㜷㔴㈵づ摦㜰㔴〴㐸㐲挵摢㔰㈹づ昷昰㜲搸㐵晢㘳㄰㈱晤ㅤ〰昰昶㜱昸慥愳㝦㤲㔸㍥㜱㐱昲昹つ攲㝤攸ㄵ㠷捦㌰㍣㌵㕣㍥㠰㔶㜱㤸〸攴㌰ㄶ挸攱摦攱愴㌸晣ㄳ㐲㠱挳て搱㔶ㅣ扥㠰戶挵㘱㌶㤵㡡攱㙣㤲捥愳㈴㤰㠸ㄵ㑣搴〰㜰㙤㠳ㅡ㑢戱㄰㡢㐵攳㌹敤㐵ㄷ㥡挲㜰㑢愲愸㤶挳㍤ㅥㅣ晥捣㑣㈶ㄶ㉤攰㍥〴敥㔷挴㌲㌱㕣㘳㝦㘴㠷㤷㉦挱㐷晥ㄹ㐲晦搸㔱㤵㌸晣挴㔱戹㈸昱㌹㔴㡡挳ㅤ扤ㅣ扥挶㈸慦㐳㠴昴㉦〰挰摢挷攱㤷㡥晥㙤㘲昹搰〶㜹㈷搹㕡〳扤攲昰㍤攸㕤づ晦〹慤攲㜰慢㐰づ户〸攴昰㕦㜰㔲ㅣ晥ㅤ愱挰攱搷㘸㉢づ㍦㐴摢㍥ㅥㄶ戲戱㐲㌲㡢扢㌶㌸愸挵攳㍣㐱攳搹昱ㄱ㤴〸㜰昹㕣㠸愷戵㡦㕣㘸ㅥ㈳㌵㥡㌰愲扣㤴㐹ㄴ昲㠵㉣づ〰㠶㤹㠹攱㝢㜶㌴㙡ㄶ㑣晤ㅢ㍢扣晣ㄸ㍥昲ㄳ〸晤㕢㐷㔵攲昰㍢㐷攵愲挴㡦㔰㈹づ搷昷㜲昸ㄵ愳慣㠱〸改㍦〱㠰户㡦挳㥦ㅤ晤搷挴昲戹て㤲㑦㤱搰㝦㠱㕥㙤昸㜷搰て敡㔷㉢搰搸慤愲㡣ㄹ晣㔳昱ㄱ㤵㑦㙢㥦㠴愷慦㉦㈳㘹晤昰ㅢ㔹敢㤷愵㌵搵愳晥戳㔸㉣㤴昲㠷攵㕣㙡敢戰慤晦㠷㌸ㅣㄹ愵〲㌸㈳戲愲㈹㝦挰〶搷戲㍡ㅣ〹㑡戱愷㍦㈷挵挹〲ㅢ㌵㑦㙢㐷ㄱㄵ㝦㤶㙣㙥敢㌸昷㙦㕡慤攷ㄴ㔷㐷㌸てㄱ摦慥愴ㄹ㤷㙢挷攳〹㍡㑣挷㙤㘶㥢敢㠷㠷㜲愳㤸づ挳〸㍥㜲㝣愳㔲换昳换摣㈱㈵敤戴㤶㜶㍣ㅥ摦㉣㌸ㄱ摢㌱愳愳愶扡㥦〸晣戱扣晤搷慢昸㔳㕣㐶挳〳昲愷ㄵ戶挴ㄶっ〹昸㕤昲昸挶づ昵扢晥捤㘱ㄷ㤲㤵㜹敤㈷搰愴㡤摥㜶挲戶改㔴㙤つ㍥㠸㜵敥愳㥣㜶昶挸㜱ㄶ㤲扦㈰愰㘰㐱㥥摣ぢ挹㥡扥戶搶敤〴扦㍢㐳㈷散㠸㈳㈹㈴昹〷㥥〴㜷〹慡昰㕦㤵攸㙦㌷㘸てて㐰〳扥㔵晣㐸㍣慦㌵㘳散挶㔸敢晦㍡晢㝦㝤㙣㤸挵㜲攵㜱㠸ㄸ㝡摥戸摡㜷㡦扢敡ㅦ㌷敦戶摤ㄵ户慦戵晦㍦㑥㜹ㅣ搶㙣㜹㉣㍤㝦慣搰攱戱つ戴㤵捦㜲晥改〷敢昱㘵㍦摦㌸晡换ㄵ㤷㡥㥦昹扢㉦慡㥥搸㘱晢㤹户㡡ㅦ㙤㐳攵挳慣昵つ㤸㍡㈳昵㐷扥㠳晡㠹㑤搰攰づ㈷扥㠷〷㐷戹ㅡ㤸晣㈳㝢㠲挵㙡㡢㈰㔶挵戵〱搰㔹㥦㐲㔲㝣つ㜰㠹愰㐱㐴戳㘸㙤愱㔹ㄸ搷挲㉥㍡㈵搶搸㘸攸㐱攷㝡戰㠴㠷㘲扤㙦愴戱摥摤㌷搲戶㠷㐷㄰㘹㥦搹摣昸㐸晢搴㌶㔴㍥〰㕢㘷戱ㅣ㙦㑣ㄷ㐰敥㈰㡤ㄵ㙦㐵摡挷昰㜰㐹摢㡣㌴戰敥㙣搱挰㌲戸㌶挴㐳挳〷㘵㌴㙣㐹㌴换搸ㄶ㥡㤵㜰㙤㙢ㄷ㥤ㄴ敦摡㘸㙢っづ㠵㈵㥣〶愶㙦愴戱挰摤㌷搲㔸敢づ㈲敤つ㥢ㅢㅦ㘹慦摢㠶捡㠷㘶敢慣㡥攳㡤搹〷挸ㅤ愴戱挴慤㐸㝢ㄵㅥ㉥㘹挳㐹挳㘴㐲㘹㤶ㄳ㈱戵ㄱ㉥つ㈹昱戲㑤〳昴ㄸ㍢扢㄰㍤挵㐵戳昴慤敤敡愲㤳攲〵ㅢ㙤㤱ㄶ㠵㈵捣㈲㜵摦㐸㘳㐵扢㙦愴戱戸ㅤ㐴摡㌳㌶㌷㍥搲㥥戶つ㤵て摡搶㔹づ挷扢㑡愶㤱㍢㐸㘳㑤㕢㤱昶㈴㍣㕣搲戲愴㠱昵㘷㡢㌴ㄶ扡戵摤㍣㌴㍣㔶㐶挳㘸愲㔹㠷戶搰慣㜵㙢㘳㕣㜴㑡㜴摡㘸攸㐱昱㌸㔸挲慣㑡昷㡤戴㠲攳戱捥挷戴〶㜸〴㤱戶捡收挶㐷摡㠳戶愱昲攱摣晡〲㐴挲ㅢ㌳ㅡ㤰㍢㐸㘳ㄱ㕢㤱㜶㍦㍣㕣搲愶㤱〶ㄶ㥣㉤ㅡ㔸搹搶昶㜲㘹㐸㡡扢㙤ㅡ慣戱㌳㠳㘸ㄶ㥥㉤㌴㡢摢摡㑣ㄷ㥤ㄲ扦户搱搰㠳戴㝤㘰〹戳っ摤㌷搲㔸戳敥摢㐸㍢ㄶㅥ㐱愴摤㘲㜳攳㈳敤㘶摢㔰昹㐰㙦㝤㌹㈲攱㡤摡ㄹ㜲〷㘹慣㕡㉢搲㙥㠴㠷㑢摡㠱愴㠱戵㘳㡢㠶㤳戱愶ㅤ㙣搱㌰㘵摢㜴㔴㕣㕢㐶挳㈱㐴戳ㄴ㙤愱㑦㈱㝡㥥㠳捥㐴挴搵㌶摡愲搸㈰㥡愵㙡昷扣㝡㠶摤愰㍤捣㡡㜴摦攸㍣搷昱攸㜱っ㜶ㅥ㍡ㄶ攱慢慡㍥㍥㘵慣㘰㈵㍢㠸捥换㙣搶㝣㜴晥挶㌶㔴㍥ㅥ㕣扦㤸愹㈳慡㥣㡦慤〲㥤㉣㘰㉢㍡㉦㠱㠷㑢㘷㈳㌷㤹㘵㘴㡢㈰㔶戵戵〵ㄶ㐱扣扡ㄱㄷ搸〴㌱㔲㐸㌶ㄳ捤慡戴㠵㘶㘱㕢㙢㜵搱㐹㜱慥㡤戶攸㍣〲㤶㌰㑢搰㝤㈳敤㝡挷愳㐷搲扣ㄷ㈳㉣㕤〷㤱㜶㠶捤㡤㡦戴搳㙤㐳攵㈳挵㜵ㄶ扢昱挶㑦挶㤰㍢㐸㘳挵㕡㤱㜶㉡㍣㕣搲㤶㤱〶㤶㡣㉤ㅡ㔸挶搶㡥昲搰昰敢㌲ㅡ㡥㈱㥡㔵㘶ぢ捤㑡戶㜶㥣㡢㑥㠹攳㙤㌴昴愰㜸㌹㉣㘱搶㥣晢㐶ㅡぢ搴㝤摢㜱㍢攱ㄱ㐴摡㔱㌶㌷㍥搲㡥戴つ㤵㡦㈱搷㔹摤挶ㅢ扦ち㐳敥㈰敤〹㌴ㄴ㘹㑢攱攱㤲㜶ㅡ㘹㘰㌹搹愲㠱㜵㙢敤っ㤷㠶愴攸戰㘹戰挶捥㔹㐴戳慣㙣愱㔹扡搶捥㜱搱㈹戱搰㐶㐳て搲㔶挰ㄲ㘶㤱戹㙦愴戱㈲摤㌷搲㔸㥣づ㈲㙤㠱捤㡤㡦戴挳㙤㐳攵愳换㜵㤶戳昱挶慤㑣攴づ搲㔸㤳㔶愴㌵挰挳㈵敤㔲搲昰㉥愱㌴㑢ㄶ慡戵换㕣ㅡ㤲愲㘰搳㘰㤱㜶〵搱敦戹㘸搶慡戵慢㕣㜴㑡ㅣ㘶愳愱〷㘹搷挰ㄲ晥〸敢㝤㈳㡤㈵攸扥㤱挶㙡㜴㄰㘹〷摢摣昸㐸㍢挸㌶㔴㍥敥㕣㘷晤ㅡ㙦摣改㐳敥㈰㡤㐵㘸㐵摡〱昰㜰㐹扢㠹㌴戰㘰㙣㤱挶捡戴㜶㡢㑢㐳㔲捣戵㘹戰㐸㕢㐹㌴ぢ挷ㄶ㥡挵㘹敤㜶ㄷ㥤ㄲ戳㙣㌴昴㈰敤づ㔸挲㉣㈳昷㡤㌴搶㥣晢㐶ㅡ换捦㐱愴敤㘵㜳攳㈳㙤㑦摢㔰昹㠸㜴㥤〵㙢㈶㉦敦㐳敥㈰㡤㔵㘷㐵摡㔴㜸戸愴㍤㐰ㅡ〶ㄲち慣㤰㉣㐵㙢慢㍣㌴㑣㉣愳攱㘱愲㔹㑡戶搰慣㐶㙢㡦扡攸愴ㄸ㙢愳㉤㡡晦〰㑢㤸㜵㘳扣晢昰慤㤴㐵㘶攵戱捥㈷㠲㑤〱て㈲㙤㌷㥢ㅢㅦ㘹愳㙣㐳攵㘳搵㜵㔶愸ㄵ㘹㑦㈰㜷㤰挶㌲戳㈲㉤〳て㤷戴愷㐸〳㑢挲ㄶつ昵㔸搳㥥昱搰㤰㈸愳攱㌹愲㔹ㅡ戶搰㉣㍦㙢㝦㜲搱㈹ㄱ戱搱散㌷㈴㕦㠴㈵捣㐲㌱摥㝤㈰㡤㔵㘵攵戱捥愴戱挰ㅣ㐴摡〸㥢ㅢㅦ㘹㍢搹㠶捡㐷戱敢㉣㐹㉢搲晥㡡摣㐱ㅡ敢捡㡡戴ㅤ攱攱㤲昶ㅡ㘹㘰㜵搷愲㠱挵㘶敤つてつ摢㤶搱昰ㄶ搱㔹ㄷ捤㝡戳昶㡥㡢㑥㡡㝡ㅢ㙤㡤戴昷㘰〹戳㌲㡣㜷ㅦ㐸ㅢ敢㜸慣㌳㘹慣㈸〷㤱㌶挴收挶㐷摡收戶愱昲昱敤㍡㙢搰㡡戴㡦㤰㍢㐸㘳㈱㔹㤱戶㈹㍣㕣搲㍥㈱つ㉣晡㕡愴㑤挷㥡昶㤹㐵挳攴㙤搳㌱戱㘱ㄹつ㕦㄰捤攲慦㠵㘶㠱㔹晢捡㐱愷攲㐲户搱搶㐸晢〷搱戳㠸㜶㙥㈷戱㡡散摣㑤〹戳㐸㡣㜷ㅦ攸㘴㐵㔹㜹昴㐸㘷扤㝤㍢改㤲㕢挶ちㄶ㤷㠳攸ㅣ㘰戳收愳㌳㘴ㅢ㉡ㅦ〶慦戳ㅣ慤攸晣づ㕢〵㍡㔹㔳㔶㜴搶挱挳愵昳〷㙥㌲敢扦ㄶ㐱㉣㌴㙢㍦㔹〴攱戲㌷㈹㙡㙣㠲慣㔱昵ぢ搱㉣ㄴ㕢㘸搶㥡戵戵㉥ㅡて㝤戲搱ㄶ㥤晣挳攸㘱㔶㠵昱敥〳㘹㑤㡥㐷㡦愴㜹㉦㝢ㄷ挲㈳㠸戴㥦扥敦敥ㅥ㥣㙤愸㝣㠰扣捥晡戳㈲慤㍦㜲〷㘹㉣㈲㉢搲扥㠷㠷㑢㥡㠴㔱戰攰㙢搱挰捡戲㌶〰㍡晢㑥愸昸ㅡ㘰㘷〸㠵攴㈰愲㔹ㄹ戶搰换㠸づ扢攸愴㔸㘳愳㉤㡡搷㠳㈵捣㌲㌰摥㝤㈰㡤㌵㘳攵戱捥愴戱㝣ㅣ㐴摡㘷㌶㌷扥㤱昶愹㙤愸㝣攸扣捥㠲戳㈲㙤ㄳ攴づ搲㔸㌵㔶愴㝤って㤷戴捤㐸挳戹㠴〲㉢㈴㑢挹摡㄰㤷㠶㤴昸挰愶挱ㅡ㍢㕢ㄲ捤㔲戰㠵㘶㌵㔹摢摡㐵攳ㅥ㥣㡤戶㐸ㅢち㑢㤸㜵㕦扣晢㐰ㅡ㡢挴捡㘳㥤㐹㘳扤㌸㠸戴㌷㙣㙥㝣愴扤㙥ㅢ㉡ㅦ㔴慦戳挲慣㐸摢〱戹㠳㌴㤶㠹ㄵ㘹慦挲挳㈵㙤㌸㘹㘰㐹搷愲㠱戵㘳㙤㠴㠷㠶㤷换㘸搸㠵㘸㤶㜶㉤㌴换挷摡慥㉥㍡㈵㕥戰搱ㄶ挵㔱㔸挲㉣昴攲摤〷搲㔸ㄵ㔶ㅥ敢㑣ㅡぢ挴㐱愴㍤㘳㜳攳㈳敤㘹摢㔰昹㜰㝢㥤㈵㘵㐵㕡ㅡ戹㠳戴〷搰㔶愴㍤〹て㤷戴㉣㘹㘰㘱搶愲㠱挵㘲㙤㌷㤷㠶愴㜸捣愶挱ㅡ㍢愳㠹㘶㉤搷㐲戳㕥慣㡤㜱搱戸〷㘷愳㉤搲挶挱ㄲ㘶㘵ㄷ敦㍥㤰挶㌲戰昲㔸㘷搲㔸ㄱづ㈲㙤㤵捤㡤㡦戴〷㙤㐳攵〳昱㜵搶㤰ㄵ㘹㔳㤰㍢㐸㘳㈱㔸㤱㜶㍦㍣㕣搲愶㤱〶㤶㘳㉤ㅡ㕥挰㥡戶㤷㠷㠶扢换㘸㤸㐱㌴慢扢ㄶ㥡〵㘲㙤愶㡢㑥㡡摦摢㘸㡢攲㝤㘰〹扦〶っ摥㝤㈰㡤㜵㕦攵戱捥愴戱〴ㅣ㐴摡㉤㌶㌷㍥搲㙥戶つ㤵て搱搷㔹㌴㔶愴敤㡦摣㐱ㅡ㉢扦㡡戴ㅢ攱攱㤲㜶㈰㘹㘰晤搵愲㠱攵㘰敤㘰㤷㠶㤴戸搶愶挱ㅡ㍢㠷㄰捤㜲慥㠵㘶㐵㔸㥢攷愲㤳攲㙡ㅢ㙤㤱㘶挰ㄲ㘶敤ㄶ敦㍥㤰戶挶昱㔸㘷搲㔸昳つ㈲敤㌲㥢ㅢㅦ㘹扦戱つ扥〷敦戳㑡摣摢㠳昷㍤㝦愸㍣㡣つ慢㉤昲㜷捦〳㡡㤶㥡㠵㕤晣昲戹戱愹㐹晤㘸㜸㈰㥥㡥摤㠶㍦ㄵ㍥ㅤ㡦㠳挷㌳戱攷㌴摡㝦㝥㜶ㅡㅥㄳ捦攷挱㌸捦㕦㤶慡㐵㘷慤㌸戳つて㘴敥㕦㥣搶㡥挷昸ㄷ敡昰愷㡥㍢㍡捣戶㤶晦㠵㐷㘷攳㘷摣㌵晣㘸㔱〲攷㥦ㄷ慦づ晣〵昵愳㌰〷ㄶ㔱慤㈷敢㤷昸㜰晥〲㜸㌵ㅦ慡晤㥦㍤搱㕦㥢㡦㈱收㝦㝡㔰挱昳挰昸㙡㜱〹㍥㙣㙢收昶昱㔵㙢㔵昶㤸晡㈰ㅢ㌹㙣て㠷攰ㅦ昳㔵戳㉢㈰㐲㜲〱㌴昲㡦㐰㈹㔱㔵晢〳〶㐴攵㘶昲搷敤㤳挹㐳挵㕦昴ㅥ㌰㠰摢敥扣㙡㔸〸敥愹〸摤て挸晥捤昳㡣戶㌶㘳㔹㕤昳扣㈶戳㘵㝥㐷㐳摤扣挵愸戹攳㐱昷挸〳㝦ㅥ㕣㌶攳㝦㡢㜲散㜹〲ㄷ慡㡣㉡㘹㜵戵晤愱攵戸㤵㈴愳㕡㥣ㅢ戸戹㐷挰㈶戹戹愵㑤㙤愷敡㡦搰㔸㥢㉡㈴攲㜰㜳㥤㤷ㄸ攴㜴户㠸㠱㙤戵㔸捦搱㉥昶㙡㌷㈹㑦攲搴挰㈴㤶戱挷昲㈴㡥慡㐸㘲戳捡㈴戶㜴扡㍢挶摢摤㔰㐷㝢慣㔷扢㐳㜹ㄲ挷〷㈶戱摣㥦挴㠹ㄵ㐹っ慦㑣㘲ㄷ愷扢㤳扣摤㐵ㅤ敤挹㕥㙤扡㍣㠹愵㠱㐹㥣收㑦攲㡣㡡㈴戲㤵㐹㡣㜶扡㍢换摢摤㌸㐷㝢戶㔷㍢愵㍣㠹㠵㠱㐹慣昰㈷㜱㝥㐵ㄲ搳㉡㤳㤸攱㜴㜷愱户扢㝤ㅣ敤㐵㕥敤晥㜶ㄲ摡挵搰昶戶㤷㌶〴愶㜸㈹昳㈹ㅦ㌱㤷㔱攵ㄹ戶〷㔶愶㜸㠸㤳捣ㄵ摥㘴っ㐷㝢愵㔷㍢摦㑥搱摥㜷づぢ㑣攲ㅡ㝦ㄲ扦慢㐸愲戱㌲㠹㘶愷扢敢扣摤ㅤ攱㘸慦昷㙡㤷㤴㈷㜱㐰㘰ㄲ㌷昹㤳戸愵㈲㠹㘵㤵㐹ㅣ攳㜴户搲摢摤㜲㐷㝢㥢㔷㝢㑡㜹ㄲ戳〲㤳戸挳㥦挴㕤ㄵ㐹㥣㔶㤹挴㔹㑥㜷昷㜸扢㕢攱㘸敦昵㙡㉦㉥㑦㘲㙡㘰ㄲて昸㤳㔸㔵㤱挴愵㤵㐹㕣攱㜴昷戰户扢㙢ㅣ敤㈳㕥敤つ攵㐹㡣つ㑣攲て晥㈴扡㉡㤲戸愹㌲㠹㤵㑥㜷㝦昴㜶㜷㠷愳㝤摣慢扤慦㍣㠹㑣㘰ㄲ㑦昹㤳㜸愶㈲㠹〷㉡㤳㜸搸改敥㌹㙦㜷㝦㜰戴捦㝢戵㑦㤴㈷ㄱ〹㑣攲㐵㝦ㄲ㝦慥㐸攲愹捡㈴㥥㜳扡晢㡢户扢ㄷㅤ敤㉢㕥敤㕦换㤳搸㌱㌰㠹搷晣㐹扣㔱㤱挴㙢㤵㐹扣攵㜴昷㤶户扢昷ㅣ敤摢㕥敤㐷㜶ㄲ摡㍢搰昶㜶㈸慢て㑣昱㍤收㔳㝥㈸晢ㅢ㔵㥥㐳搹㈷㤵㈹㝥攱㈴昳㜷㙦㌲晦㜰戴ㅦ㝡戵摦搹㈹摡㠷戲㑤〳㤳昸挴㥦挴㘷ㄵ㐹晣㔰㤹挴㉦㑥㜷㕦㜸扢ㄳ㘸愸㙢㤱㉦扤摡晥㘸㜸慥㐵昴挰㈴晥〱㔰〵ㄳ晦愲捡挳㠴㐴扢晣㕡〴ち搵摤㌷㔸㈹㕤㡢㌸摡㙦扤㕡摥挴昱㈴㔱ㄷ㤸挴て〰㔵㈴昱ㄳ㔵㥥㈴㌶㐳扢㉣㠹㉤愱㔰㐹晣㠲ㄵ㌷㠹愱㡥昶摦㕥敤づ㘸㜸㤲愸ち㑣㐲搴昹㤲攸㐷㤵㈷㠹攱㠸㔳㤶挴㉥㑥㜷戵㐰扡㐹㐴ㅤ慤收搵昲㈶㠳㈷㠹敦扦ぢ扡ㄲ㤶晥㈴〶㔴㈴㤱慤㑣㘲戴搳摤㈰㙦㜷攳ㅣ敤㘰慦㜶㑡㜹ㄲ㙢〲㤳㔸捦㥦挴〶ㄵ㐹㑣慢㑣㘲㠶搳摤㐶摥敥昶㜱戴ㅢ㝢戵晣ㄲ散㘱攲攳挰㈴㌶昳㈷㌱愴㈲㠹〳㉢㤳㌸挴改㙥㑢㙦㜷㠶愳摤捡愳慤㙤㠴㜶㥤扦ㅡ㜱㝥改〶昸ㄲ搹㘴收昹㠷慦昸攷㤳㐶㌴攱㡢捤㍡晣戵慡慤搱愹㔸㠰捥ㄸ㐳搶戳㠵ㄵ㉥攱㘶㕢ぢㅤ㕡㉤摥㤶㌸〲㉤愶㈸㠷搲愳摤戶挹㘱㕥晦㐵㕥㡦昰㘲㙦㑢㉣㐳㑢昹㙦㐳㡦愳ㅣ晦㙤扤晥挷㜸㍤挲挷㝡㕢㘲戹攳扦ㅤ㍤㜸㔱慥昲摦摥敢捦ぢ㜰㙡愱㐳晥扣昰㜶㕢攲㌴挷㝦〷㝡㥣攱昸敦攸昵㍦换敢ㄱ㍥摢摢ㄲ㉢ㅣ晦攱昴㌸摦昱摦挹敢㝦愱搷㈳㝣㤱户㈵㉥㜵晣㐷搰攳㌲挷㝦㘷慦晦ㄵ㕥㡦昰㤵摥㤶戸挶昱摦㠵ㅥ扣挴㔴摢㍦搲敢捦换㐹㜷㡢挳扣㡣㜴㕢攲㈶挷㝦㔷㝡摣攲昸㐷扣晥㉢扤ㅥ攱摢扣㉤㜱㠷攳ㅦ愵挷㕤㡥㝦捣敢㝦㡦搷㈳㝣慦户㈵ㅥ㜰晣攳昴㔸攵昸㈷扣晥て㝢㍤挲㡦㜸㕢攲て㡥㝦㤲ㅥ扣㥣㔲摢㥦昲晡昳搲挹摤攲㌰㉦㤹摣㤶㜸捡昱㑦搳攳ㄹ挷㍦攳昵㝦捥敢ㄱ㝥摥摢ㄲ㉦㍡晥㔹㝡晣搹昱ㅦ攵昵晦㡢搷㈳晣㡡户㈵㕥㜳晣㜷愳挷ㅢ㡥晦敥㕥晦户扣ㅥ攱户扤㉤昱㥥攳㍦㥡ㅥ扣㌸㔰摢扦㠷搷㥦ㄷ〲敥ㄶ㠷㜹〱攰戶挴㈷㡥晦ㄸ㝡㝣收昸㡦昵晡㝦攱昵〸㝦改㙤㠹㝦㌸晥攳攸昱㉦挷㝦扣搷晦ㅢ慦㐷昸㕢㙦㑢晣攰昸㑦愰挷㑦㡥晦㐴慦晦㉦㕥㡦昰扦扤㉤挱戳㘱㈳㌴㜲ㄲ㍤㜸㈲㔴摢㍦搹敢捦㤳㥥扢挵㘱㥥散摣㤶攰㠹㑣昹㑦愱㥡攷㌰攵㍦搵㕥㘱㈳捣昳㤵敢ㄱ收㜹捡㙤〹㥥㠳㤴晦㌴慡㜹晡㔱晥㝢摡㉢捡㥦愷ㅡ搷㈳捣㔳㡣摢ㄲ㍣㝤㈸晦扤愸收㤹㐳昹㑦户㔷㤴㍦捦ㄲ慥㐷㤸㘷〷户㈵搴㘱ㅢ㐹捡ㄹ㔰㍢㉦㥤㠷㙦㜵ㅦ㜷㙦慣攰㍥慥㍡㌸晢㔰㍣㐸㉢搴㉣ぢ愵づ挱㍥ㄴて挵ち㌵摢㐲愹〳慤て挵〳慥㐲捤戵㔰敡㜰敡㐳昱戰慡㔰晢㔹㈸㜵搰昴愱㜸昰㔴愸〳㉣㤴㍡㌴晡㔰㍣㐴㉡搴㐱ㄶ㑡ㅤ〰㝤㈸ㅥ〸ㄵ敡㔷ㄶ㑡ㅤ收㝣㈸ㅥ敥ㄴ敡㔰ぢ愵づ㘶㍥ㄴて㙡ち㜵㤸㠵㔲㠷㉣ㅦ㡡㠷㉥㠵捡㔹㈸㜵㘰昲愱㜸㠰㔲愸㠲㠵㔲㠷ㅦㅦ㡡㠷㈱㠵㉡㕡㈸㜵㤰昱愱㜸戰㔱愸〶ぢ愵づ㈵㍥ㄴて㈹ち㜵戸㠵㔲〷っㅦ㡡〷づ㠵㙡戲㔰敡戰攰㐳昱昰愰㔰㉤ㄶ㑡敤晣㍥ㄴて〲ち戵搰㐲愹㕤摣㠷攲慥慥㔰㙤ㄶ㑡敤挸㍥ㄴ㜷㘸㠵敡戰㔰㙡㜷昵愱戸摢㉡搴㘲ぢ愵㜶㑡ㅦ㡡㍢愷㐲㉤戵㔰㙡搷昳愱戸ぢ㉡搴㤱ち愵㍢㍢㤸攰㍥愵㡡㈲㈷攱㠲㤰㐵㤱昱昰挵㥦㈴ㄳ摣㡤㤴攱搷ㄵ〶敥㌹捡㜰㘲㠵㠱㍢㡢㌲㥣㔰㘱攰晥愱っ换㉢っ摣㈵㤴攱昸ち〳昷〲㘵㌸慥挲挰㠱慦っ挷㔶ㄸ㌸搶㤵攱㤸ち〳㠷户㌲ㅣ㕤㘱攰㠸㔶㠶愳㉡っㅣ挴捡㜰㘴㠵㠱攳㔶ㄹ㤶㔵ㄸ㌸㔴㤵㘱㘹㠵㠱愳㔳ㄹ㤶㔴ㄸ㌸㈰㤵㘱㜱㠵㠱㘳㔰ㄹㄶ㔵ㄸ㌸散㤴愱愳挲挰㤱愶っ敤ㄵ〶づ㉥㘵㘸慢㌰㜰㍣㈹挳ㄱㄵ〶づ㈱㘵㔸㔸㘱攰愸㔱㠶搶㜲挳㠰晦〷㥦搰㜸〴</t>
  </si>
  <si>
    <t>㜸〱捤㥤〷㤸ㄴ㔵昶昶攷づ㌳挵㔴ㄳ愶㐴㌰〰㉡㈰㈸ち㘲攷挰㡡㤲ㄱ〱㔱㤲㙢摡愱㐳㌵㡣㑣挰㤹㈱㤹昳㥡戳㙢ㄶㄳ扡㙢捥ㄱ㜳㕣挳㥡搶㕤㜳㡥慢ㄸ搶戴㙢攲㝢摦㕢昷昶㔴㔷搵捣㌰晢摦敦㜹戶愷晢㑣㥤㜳摦㝢敥敤㕦㔷㔵㜷㔷㥤敥慥㄰ㄵㄵㄵ敢㜱攱㝦㕥慡戸㌰㜸敥慡搶㌶扢㜱捣愴收㠶〶㍢摦㔶摦摣搴㍡㘶㐲㑢㑢㜶搵捣晡搶戶ㅥ㄰ㄸ㜵昵㘸㙦慤慥㙢慤㍦挸慥愹㕢㙥户戴㐲㔴㕤㔱㔱㔳㘳㔶愲㝤㜳㜵戳戴㘳戲㤷㔹㐵〳㔵㠵㘹搰昴愴愹愱㌱㘹㐲㌴扤㘸㝡搳昴愱改㑢㔳㑢㘳搱㙣㐴搳㡦㘶㘳㥡晥㌴〳㘸㌶愱搹㤴㘶㌳ㅡ㡥㙦づ愴ㄹ〴搳㝢㌰捣扣㐹ㄳ㘷攷づ挰扤㤹摢搶摣㘲㡦ㅥ戲挰㤹昳戸㐸㘴㑣㘴㑣㌴㤶㠹㡣〹㡦ㅥ㌲㘹㔹㐳摢戲ㄶ㝢㕣㤳扤慣慤㈵摢㌰㝡挸ㅥ换㜲つ昵昹ㄹ昶慡㜹捤㑢散愶㜱㜶㉥ㅣ换㘵攳改㐸㍣㤱㈸㘶㌲改摥㕢㈰昳敥㤳㈶敥搱㘲ㄷ㕢晦㕢㌹户㘴捥搹㤳㈶㡥搹摤㙥晢㙦攵摣ち㌹㤱㜲㜲㜳㘳戶扥改扦㤴戴㥡㡦㘹㘲戲㥤慦攷㠳㙦摢㉤昵㑤㡢挶㘰摡㘵愰攱愵挶㑣㘸㙤㕤搶戸㤴敢搱㈴扢愱㘱㡥㕤㤴て㝡攳攴搶戶㍤戲㉤㡤慤扤ㅢ挹捦㙥戱㥢昲㜶㙢摦挶㈹㉢昳㜶㠳ㄲ戶搶㌴㉥挸戶散㥥㙤戴慢戸㔰摢攸㍣㠶搳ぢ㜶㔳㕢㝤摢慡㍥㡤昳㕢敤㌹搹愶㐵㌶㈵搵㡤搳㤶搵ㄷ㐴㔵ㄵ慥ㄵ㍤戶つ㥡㤹㝣愰㌰㥦挶㐹㡢戳㉤㙤搲攳㐳ㄸ〹搲扡㔶ㄷ㜹㉦捡收挵㔵㙡㠸愷ㄷㅦ戳戹昵㡤㌳散㤶㈶扢㠱㠳昰㤱ㅣ攵ㄱ㐹㐰捥攳㔰㈲愵敦づㅦ㈵搱㑢㙤㝣扣㉦ㅣ挵ㄸ〲戳昹攴昹㑤昵挵收㤶挶搱戳敡㥢挶㐵㘳戱搱戳戲㉢挷挵ㄲ戱愸㌹ㄴ捤收㌰ち户㠶愹㤹㥣㙤换㡥㡤㐴挶㥡挳ㄹㅦ〱㈳慡㕥挳〶敥㑥换㡤慣戲㉥㕢㔹㤷慢慣换㔷搶ㄵ㉡敢散捡扡㘲㘵摤愲捡扡挵㤵㜵昵㤵㜵〷㔴搶㉤㠱㐶㕦㙡㝡昶慣㔴㤷收扦㍣㍥㘵搶愳昹㠹㜷㕢㑦㡥晡攲昹愸㈹戸㑤换㕤挲戶㔸攸㘴㥡㈳搱㙣㙥〷㘳㙣て愳愶ㄹㅢ㙢㡥㘲㝣㌴㡣㄰㉦㘱㥡㥣㙡晦㙤㐷㙥昹挳昳㍦捣㌸㌹摡㝣挵㌷搷つ㕣㉢戸换㤰㘳㡣挱㐲㈷㘳散挸㕣㘱ㄸ㈳〲搳㔳愲㐸㡦㌵愳っ挷㘰㠴㜸㐶つ㌱捤㥥㥢摤㜴㔸晦愹㤷㕣昰摤㔷㉦㕥扢攳〹㠲㍢㈴㌹㐴〲ぢ㥤っ㤱㘴慥ㄴ㡣㤱㠶㔱㜷㈳㌳搶捣㌰㍥ㄶ㐶㠸挷搴ㄸ慤㕢㙦㌳㜹捤晡㘳挶㕦扢敤㍤㥦扥㜵挳攲戴攰晥㑥㡥戱ㄳㄶ㍡ㄹ㘳ㅣ㜳敤っ㘳散〲愳挶〸㡦㌵挷㌳㍥〱㐶㠸晢搵ㄸ戳敥㐸㑣㝢攲昲户㈶㍤㜰敢愰愳敥晦昲攷㈳〵户㉣㌹挶㈴㉣㜴㌲挶㘴收㥡〲㘳㑣㠵㔱㘳㐴挷㥡搳ㄸ摦ㄵ㐶㠸㍢搵ㄸ昷捤摣散散㘳㡤昱㤳㔶㡦摦㙣㥢搷㈶晤戰㐶㜰㙦㉤挷搸つぢ㥤㡣㌱㠳戹㘶挲ㄸ戳㘰㥣㠷〳㐳散捥昰㙣ㄸ㈱㙥㔲㐳摣㜹捤昲晢㐷扤㜳搴㠴戵ぢ攲㥦㕤㝣㝡扦㍤〴㥦ぢ攴㄰㝢㘲愱㤳㈱收㌰搷㕣ㄸ㘳ㅥ㡣㜳㌷愲昱戱收㝣挶ㄷ挰〸昱㈷㌵挶〵㐷っ㕡㌷晣挳愹㤳慥㙥㑣㝦搴晦愶戳户ㄱ扤搰㉣挷昸㉤ㄶ㍡ㄹ㘳㙦收摡〷挶搸ㄷ㐶愱挲ㄸ晢㌱扥㍦㡣㄰㤷慢㌱㘶㕣扤改㥡㡤晡㥦㌸昹扣戶〷㕦ㅦ昸捥㡤㍢〸㍥㤳挹㌱敡戰搰挹ㄸぢ搱㙣㘶㘱㡣ㅣ㡣ㅡ〳慢㙥㥥昱〲㡣㄰ㄷ慡㌱㥥㍥晡捡㘳晥㄰扤㜷搲昵扤㠶敦扢戳ㄹ昹㑣昰㠹㔲㡥㔱挴㐲㈷㘳㉣㘲慥挵㌰㐶㍤㡣ㅡ㈳㌵搶㍣㠰昱㈵㌰㐲㥣慤挶搸戴㥦戱敦ぢ昱㐷㈶ㅤ㝢挱㌷㙦㡥㔹摦㜴扡攰昳戰ㅣ愳ㄱぢ㥤㡣搱挴㕣捤㌰挶㔲ㄸ昵㜸㘰㉢㍦㤰昱ㄶㄸ㈱㑥㔱㘳摣扢捤昶㔷㡤㍦攷慢㐹㌷㑥㌵敦摦㘱攱㤳挳〴㥦收攵ㄸ㙤㔸攸㘴㡣㘵捣戵ㅣ挶㔸〱愳挶挰㝡戵㤲昱㔵㌰㐲ㅣ愷挶ㄸ晣攴敡敡愱愷ㅤ㍢晤挶愵挳㥦戸㙣敢㑢てㄷ㝣ㄵ㈱挷㌸ㄸぢ㥤㡣㜱〸㜳ㅤち㘳ㅣ〶攳慣扡㜸挸て㘷昸〸ㄸ㈱づ㔷㐳㍣晣㘲愶扥愵搷ㄶ㔳㡦ㄸ昹捦攳敥㥡昶搸㈳㠲慦㔱攴㄰㐷㘱挱㍢㐴㐲敥户㈳搱㜸搲㍣ㅡ捤收㌱㌰挶戱㌰扤戰㕦㕦搶㘶户捡㕤昷㜱㙣晡㍤㡣㄰㉢搵㌰ㅦ㉣戵敥㍣㝥昳㤱ㄳ敦晡㜶㐵搵晤㍦㔶戵〹扥ち㤲挳㥣㠰〵敦㌰慥愷㠷ㄳ㤹敢㈴ㄸ攳㘴ㄸ㐵ぢ㑦て愷㌰㝥㉡㡣㄰〷慡㌱捥㕥戴敤愳挳㕦㍦㙦搶㍤ㄳ㙦晥攳昲㍢慦㔹㈱昸㈲㑢㡥㜱㍡ㄶ㍡ㄹ攳っ收㍡ㄳ挶㌸ぢ挶愱㤵ㄸ㙢㥥捤昰㌹㌰㐲ㅣ愰㠶㘸㍥昲㍥㌱㘹㡣㍤昱慣晥㘳攷㥦㝥晡散㜷〴㕦挲挹㈱捥挵㐲㈷㐳㥣挷㕣攷挳ㄸㄷ挰愸㤵ㄷ㘳㕣挸昸㐵㌰㐲攴搵ㄸ挵挹愷捥㌰捥㤸㍢晥捥〷㍥摢㘵㝤捦㙦㌶ㄱ〳搰㉣挷戸〴ぢ㥤㡣戱㥡戹㉥㠵㌱㉥㠳㜱敥〶搶摤换ㄹ扥〲㐶㠸晤搴㄰捦㕤㝣扤㥤㙦㙣㥤㝡挹搷㤹㠱攷扤㜲捦扦〴㕦㝦捡㈱搶㘰挱㍢㠴敢㐱扦㡡戹慥㠶㌱晥〸㔳㝡搰戹换晡ㄳ㥢慥㠱ㄱ㘲扥ㅡ㘶扦〳挴㐵㤷㥣搵㌶㜳捤㤸搳㑦晣搳捣搴㈸挱㔷戸㜲㤸敢戰攰ㅤ挶昵愰㕦捦㕣㌷挰ㄸ㌷挲㈸㕡挹戱收㑤㡣摦っ㈳挴敥㙡㡣〷㐷散㜳搹愰挳ㄶ㑤扥晣愴搳㥦㔸扢昰昵扤挵㘶㘸㤶㘳摣㡡㠵㑥挶戸㡤戹㙥㠷㌱敥㠰㔱㉢ㄶ㥥愵敥㘴晣㉥ㄸ㈱愶愹㌱〶㝥㌷晥慥攷㝡敥扥摢㍤㍤て晤戱敦ㅦ搷㕤㈷㌶㐷戳ㅣ攳ㅥ㉣㜴㌲挶扤捣戵ㄶ挶戸て挶㜹㐴戰挷扡㥦攱〷㘰㠴ㄸ慦㠶ㄸ昵扢敦㍥㝥㘲㡦㠵扢慥㕤㜳㝣㡦愷晡㠵捦ㄳ〳搱㉣㠷㜸〸ぢ㥤っ昱㌰㜳㍤〲㘳㍣ち攳っ〱㔲㡦㌱晣㌸㡣㄰ㄹ㌵挴敡㍦㕤扣昷愰换〶㑥扦收扡㤶愳㉦㍦敡慣挱㘲㄰㥡攵㄰㑦㘲挱㍢㠴敢㐱晦㌳㜳㍤〵㘳㍣つ搳晥愰㘳㉢㝣㠶㑤捦挲〸ㄱ㔵挳散昴㕡慦㠷て改㜷晦昸㌳㝡㍤扦愲㘶搷ㅢ捦敢晤ㅣ㥡昷㔴㉦ち㈷户㘴㔷攰㘵㜶晢㉢昸攸㤸㌰晦扡㝥敢㠲㜷㉥挵㐴㌱㔵㡣㐴ち㠹㜰㌶㤶慤ㅥ㡡戴ㅢ晡ㅡ㤹扢捤摥挵扤敡㥢ち捤㉢攴㡢收挱ㄳ戳慤㜶晢㙢攸㔱慡㙤㘲昳戲愶㐲敢愰攰挶戹㙤搹㌶㝢愰户慤㍤㠹慦摢㕣扣愵戰㕢攵㜸㕢㝡扢㉤挸㌶㉣戳㈷慣慣㜷㥡户昰㌴攳つ㐵㜳慥攳搶愹㉤昶㠱愵㔶摦㡣㈶攰ㅤ敦㜲㤹摢㜷㉦㥤㈶㘷㕥㐳㈶㉤㙥㙥戵㥢攴昴㐶㌵敥㔱㥦㕦㘲户捣戵昹㝥搹㉥挸扢㍡㠰㑤敡㕤捤愸搹㑤戸愳㜸㥦㔲ㄸ收㡥ㄶ愷慣㙣戳㥢ち㜶〱昳㕤㙡户戴慤㥡㤷捤㌵搸㥢㤴㐹㥣㌱搱戰㜹㔹㜸㙡㜳㝥㔹敢愴收愶戶㤶收㠶昲㤶〹㠵攵㔹扣㤳㉡捣㙡㉥搸㜸㈳㔴挵㑢㠵愸攸搱㐳㠸㡡敤㠳摥㡤㌰㙦敢ㄸ昹㐰戸ㅥ攲㉤昰㤸㙦㔶扥摡㡤㤹㠳㝢㠷㝢搱㘰㜳㥤慣ㅣ摥㐵㌲㤹㤷㘹戶敢㔸攸扡㑦㍣戸㐰昵挸㡥搵㜲㡥愵㐷敥晦慦戸戲㜲㘳㜵敦愷㉣挷扢捤㕤戳㑤㠵〶扢愵搳㐳㈳㠲㌳㌲㥦㠷愹摥ㄱ㕢㜳㠷昴慡愰㄰㉢挵慡敡ㄵ昵㠵戶挵挶㘲扢㝥搱㘲扥攸挱攱㤳㥡ㅡ愲昵㕤捣ㄷㄱ㌲㕦愲昹㉢㑣㈸㔴㘱扣㑣㤱ㄱ㌲晦收昸搵挳昰扦晢敦㘳㉢搱换㤴敦㥢㜱㤰愳戵扡㜱㙡㜳㑢㙢㡦ㅥ㐱昷㜲搷㙣敢攲㌶慥㥥㥤㌷㌲摦摦㘹㕥㠱愹ㅥづ搳攵摢攴㕡㠸慡㜸㌴愰㑦攳㘴扢㤸挵㌱ㄸ戹㜵㡢㙣㜵愳昳戶㝥戲摤㥡㌷昹晥㝦㍡戶㤵㤵〶㤶戰昱昷㙥攴摡㙦慦㙣攳摢扣㥥㡤㌸㤲㠰㐷挹㠴㘸㤴散攵㉣戱㘷ㅦㄹ搳扤㐳捡㐳〶㑢㉥扡戲昴㤲〱㈷ㄳ㌶ㅣ㙣㉦ㄵ㍤㤴敤晣㑥㘰敥㕢攲㑥ㄸ摥ㄵ扤晣㠸〰づ㔴ㄴ愶搹㑤昳㔶㉤戵㕢㈹慦㌱㍡㐵改摤扣㤸㙣㜶㍥㌷扦慤扥愱㜵っ㘶㍡慤愵㜹搹搲晦㘶ㅥ收㌲㕦㠵搱㤷敡㙤戰ㄶ㙦昸㝤〲慥㡡㥥换昹搸搴搵㔵搴㌰ㅢ㈳收搶㌴㕣㕢㤱㙣㍤晥挹㡢昹㈶晥㠵㍡㙢慢ㅥ〱㐵㜷㡥㥥㔴㐳摦扢ㄱ㠴收戵搸昲㜸㔰㡤㜴㐰扢㑦攳㕥捤㉤㑢㜲捤捤㑢戸㍥昵㤵㕥敢㘲摢㙥攳㌱㤶㕥敡㤸㤲㍣㜶㈴㐴㡦ㅥ㘵㐷㑡㕣〷㘳戶㐲㝥攳㕤㤸㍥ㄳㅡㅡ㠶攸㡣慤挶㝢〸昵挰搱ㅥ攳㝤㉣昴㉤搶㌷㘵ㅢ愴ㄹ戳戲愱㔵っ挶㝤收㌱㡤搳㠶ㅣ扦昳㈳昳㍦㥥㜵改㠲〹㤷㉥晢㘱㡢㈳挴㈰搵攰㍢愰㌲ㄲ㔹㠶攲㘶㝥〴㈳㌶㠷㡣晢ㄲ㉣㤷㕦捣㑦攰㥢㥦搲晣〳〶㝢〴挹ㄸ㍢㠴捦ㅤ㔷㙣㠷晦摣㈹㤸敢㘸扥㠰ㄱ愳㘰戸㐹㥡㕦挲攸㡢戰㤰㥦㡦戴㝣戴戶㐷搸晦㘸㝤㠳㘸挸散愴㑤㡣㠶㠲㡦㤸㐹㐲㈶㤹㤸攴㈱っ㈴づ〴㔰慤ㅡ㝣㐷㝢㜶㐴㌷〹攰㘷昶敦〱㔹㌰㠰㕦㌹〶挱㤸㕣捦㕣〰㉡ㅤ㔷㠴搱㈶〱昴㐰挰攴㤱㙤ㄱ㐵㐸〲愸㠶愷㉦攲挷㕦㕤〰㈲〸晢〱㤸捣㘹㜶搲㈶㘲攸ㄷ〴攰㉢㈴て〴昰愵㙡昰ㅤ㡢㑡㈲搳㔰捥愲ㅦ愷扣づ戲㘰〰晤搱㙣づ愰搹〴挶〵㘰㌳挷ㄵ㈹㈴㤱〰㌶愷㘸㈰㡣挸㈰㈴〱っ㠲愷㉦攲〳㌷㠰㌴挲㝥〰㕢㌱愷搹㐹㥢ㄸ㡢㝥㐱〰㕥敢〸挰慢慡挱㜷愰㙣ㅣ㌲つ攵㉣㐶㜲捡㝦敦㄰挰昶㘸㌶㐷搱㡣㠶㜱〱ㄸ攳戸㘲㘷㈴㤱〰㜶愴㈸っ㈳挶㈳㈴〱㐴攰改㡢昸㡢ㅢ挰㉥〸晢〱㈴㤸搳散愴㑤㑣㐰扦㈰〰㡦㜶〴攰ㄱ搵攰㍢㡡㌷ㄹ㤹㠶㜲ㄶ㍢㘳㔰昱㔰㠷〰挶愳搹㥣㐰㌳ㄱ挶〵㘰戲攳㡡㈹㐸㈲〱㑣愱㘸㉡㡣攰ㄱ㍥〹㘰ㅡ㍣㝤ㄱ㜷戹〱㑣㐵搸て㘰〶㜳㥡㥤戴㠹㕤搱㉦〸挰つㅤ〱戸㕥㌵昸づ㌱捥㐰愶愱㥣挵㍣㑥昹摡づ〱㉣㐰戳戹ㄷ捤㙦㘱㕣〰昶㜱㕣㌱ㄳ㐹㈴㠰㝤㈹摡て㐶散㡥㤰〴戰㍦㍣㝤ㄱ㤷扢〱捣㐲搸て㈰换㥣㘶㈷㙤㘲㌶晡〵〱㌸慦㈳〰攷慡〶摦〱搰㌹挸㌴㤴戳㌸㠰㔳㍥愷㐳〰つ㘸㌶ㅢ㘹㥡㘰㕣〰㤶㍡慥㤸㡢㈴ㄲ挰㠱ㄴ戵挰㠸昹〸㐹〰慤昰昴㐵㥣散〶㌰て㘱㍦㠰ㄵ捣㘹㜶搲㈶ㄶ愰㕦㄰㠰愳㍡〲㜰愴㙡昰ㅤ㥤摤ㅢ㤹㠶㜲ㄶ㐷㜰捡㠷㜷〸攰㈸㌴㥢㐷搳ㅣ〳攳〲㜰㥣攳㡡㝤㤰㐴〲昸㍤㐵挷挳㠸晤㄰㤲〰㑥㠰愷㉦㘲戹ㅢ挰扥〸晢〱㥣挲㥣㘶㈷㙤㘲㝦昴ぢ〲搰搰ㄱ㠰㈵慡挱㜷攸㜸㈱㌲つ攵㉣晥挰㈹搷㜷〸攰㍣㌴㥢攷搳㕣〰攳〲㜰㤱攳㡡㉣㤲㐸〰ㄷ㔳㜴〹㡣挸㈳㈴〱慣㠶愷㉦㘲愱ㅢ㐰づ㘱㍦㠰㉢愰て㤹㥤戴㠹〲晡〵〱㔸搰ㄱ㠰昹慡挱㜷㕣㥢挷慢㠷㜲ㄶ搷㜱捡㜳㍢〴㜰〳㥡捤ㅢ㘹㙥㠲㜱〱戸挵㜱挵㘲㈴㤱〰㙥愵攸㌶ㄸ㜱〰㐲ㄲ挰敤昰昴㐵散收〶㔰㡦戰ㅦ挰摤捣㘹㜶搲㈶㤶愰㕦㄰㠰昱ㅤ〱搸㐵㌵昸づ扡㌷㈱搳㔰捥攲㘱㑥㜹㕣㠷〰ㅥ㐵戳昹ㄸ捤攳㌰㉥〰㑦㍡慥㘸㐶ㄲ〹攰捦ㄴ㍤〵㈳づ㐴㐸〲㜸ㅡ㥥扥㠸戸ㅢ挰㔲㠴晤〰㥥㘳㑥戳㤳㌶搱㠲㝥㐱〰戶敦〸挰㜶慡挱㜷㐶㘰ㄹ㌲つ攵㉣㕥攱㤴户敤㄰挰㙢㘸㌶㕦愷㜹〳挶〵攰㉤挷ㄵ换㤱㐴〲㜸㥢愲㜷㘰挴㑡㠴㈴㠰㜷攱改㡢搸搲つ㘰〵挲㝥〰ㅦ㌲愷搹㐹㥢㔸㠵㝥㐱〰晡㜷〴㘰㘳搵攰㍢㕤㜱〸㌲つ攵㉣扥攰㤴㌷敡㄰挰㔷㘸㌶扦愶昹㈷㡣ぢ挰户㡥㉢づ㐵ㄲ〹攰㍢㡡扥㠷ㄱ㠷㈳㈴〱晣〰㑦㕦㐴㡤ㅢ挰㘱〸晢〱晣挴㥣㘶㈷㙤攲〸昴ぢ〲昰敢㉦ㅤ扣ㄴ晥㐵㌵昸㑥愶ㅣ㡤㑣㐳㌹㡢慡㑡㑣昹㈷挸㠲㕦ちㅢ㘸㌶㝢搲搴挰戸〰㠴ㅣ㔷ㅣ㠳㈴挳㤸愸ㄷ㐵扤㘱挴㜱㜰㈵㠰㍥昰昴㐵晣ㄳ㘳㤴摥っㅤ㡢戰ㅦ挰㐶搰㠷捣㑥摡〴捦摤〴〱昸愴㈳〰ㅦ慢〶摦㘹㥥ㄳ㤱㐹〲ㄸ挸㈹㝦搸㈱㠰挱㘸㌶户愰搹㤲戳㙢㝦㌷㌸挴㜱挵㐹㐸㌴㡣㜷㘷㈸㐵挳㘰挴㈹㜰㈵㠰慤攱改㡢㜸挳つ攰㘴㠴晤〰戶㠵㍥㘴㜶搲㈶㑥㐵扦㈰〰㉦㜶〴攰〵搵攰㍢〷㜵〶㌲㐹〰㘱㑥昹戹づ〱㐴搱㙣挶㘸攲㥣㕤㍢㠰愴攳㡡㌳㤱㘸ㄸ敦㑥㡡愲㌴㡣㌸ㅢ慥〴㤰㠱愷㉦攲㜱㌷㠰戳㄰昶〳ㄸ〷㝤挸散愴㑤㥣㠳㝥㐱〰搶㜶〴攰㕥搵攰㍢㐳㜶ㅥ㌲㐹〰㔳㌹攵扢㍢〴戰㉢㥡捤改㌴扢㜱㜶敤〰㘶㍡慥㌸ㅦ㠹㠶昱敥捣愲㘸㜷ㄸ㜱㈱㕣〹㘰㌶㍣㝤ㄱ㌷戹〱㕣㠰戰ㅦ挰㕣攸㐳㘶㈷㙤攲㈲昴ぢ〲㜰㔵㐷〰搶愸〶摦改扢搵挸㈴〱散挷㈹㕦搱㈱㠰摦愱搹慣愳㔹挸搹戵〳挸㌹慥戸ㄴ㠹㠶攱㘶收㈹㉡挰㠸换攱㑡〰㌶㍣㝤ㄱㄷ戸〱㕣㠶戰ㅦ㐰㍤昴㈱戳㤳㌶㜱〵晡〵〱㌸扤㈳〰愷愹〶摦挹挵慢㤰㐹〲㘸攱㤴㑦改㄰㐰ㅢ㥡捤㘵㌴换㌹扢㜶〰㉢ㅤ㔷昰挴攳㌰摥㥤㔵ㄴㅤ〴㈳晥〴㔷〲㌸ㄸ㥥扥㠸㘳摣〰晥㠸戰ㅦ挰攱搰㠷捣㑥摡挴㌵攸ㄷ〴攰愰㡥〰慣㔲つ扥搳㥥搷㈳㤳〴㜰㍣愷扣愲㐳〰㈷愲搹㍣㠹收㘴捥慥ㅤ挰愹㡥㉢㙥㐰愲㘱扣㍢愷㔱㜴㍡㡣戸〹慥〴㜰〶㍣㝤ㄱ㑤㙥〰㌷㈲散〷㜰づ昴㈱戳㤳㌶㜱㌳晡〵〱㈸㜴〴㈰慦ㅡ㝣攷㘴㙦㐳㈶〹攰ㄲ㑥㌹摢㈱㠰㑢搱㙣㕥㐶㜳㌹㘷搷づ攰㑡挷ㄵ户㈳搱㌰摥㥤㌵ㄴ㕤〵㈳敥㠴㉢〱㕣つ㑦㕦挴㙦摤〰敥㐰搸て攰㕡攸㐳㘶㈷㙤攲㉥昴ぢ〲戰㝢㐷〰㘶愹〶摦〹攳㝢㤱㐹〲戸㡤㔳㥥搱㈱㠰㍢搰㙣摥㐹㜳ㄷ㘷搷づ攰ㅥ挷ㄵ㙢㤱㘸ㄸ敦捥扤ㄴ慤㠵ㄱ昷挳㤵〰敥㠳愷㉦㘲愲ㅢ挰㝤〸晢〱㍣〴㝤挸散愴㑤㍣㠰㝥㐱〰搲ㅤ〱㐸愹〶摦改散㠷㤱㐹〲㜸㡡㔳㑥㜴〸攰ㄹ㌴㥢捦搲晣〵挶〵攰㜹挷ㄵ㡦㈰搱㌰摥㥤ㄷ㈸㝡ㄱ㐶㍣〶㔷〲㜸〹㥥扥㠸搱㙥〰㡦㈲散〷昰㜷攸㐳㘶㈷㙤攲㜱昴ぢ〲㌰慣㈳〰㐳㔵㠳敦㘴晢㥦㤱㐹〲㜸㠷㔳摥慡㐳〰敦愱搹㝣㥦收〳捥慥㝤つ昸挸㜱挵㔳㐸㌴㡣㜷攷㘳㡡㍥㠱ㄱ捦挰㤵〰㍥㠵愷㉦㘲ㄳ㌷㠰愷ㄱ昶〳㔸〷㝤挸散愴㑤㍣㡢㝥㐱〰㝡㜷〴愰㤷㙡昰㤶〱㔴㍦㡦㑣摤㌸㝤摢㡢ㄳ㉥㉥愸户㔷昰㝣㔳摦㈲ち㘵㈷㉤㙢㙤㙢㤶㈷挷晡ㄴ㈷㌷敦摥摣㌶戹扥㜵㘹㐳㜶搵挶㐵戵戰搷㘲扢〹愷慥㕢㜰〶摢ㄳ㙢㕥扡搴㉥㤸挵戹捤换㕡昲昶昴挹晦ぢ愷戶㜱晦昰搰挹戳摡㤵〲㤷晦散㙣㙤〵㝡㘲㉤挱愵愲晡㐵㈴昴㥥㜴㤳攵扡慥ㄳ攴㜲搱㠲戰戶㥤攸扣晡戶〶扢㔷㔱㥥㥣㤶换㌵㐵㔰㐴㍤㐰愱㘷㜱摥㘲㥣㡣㥡摣愷㌸慤愵扥搰㔰摦㘴昳挱攸敦㐸㘷摡㡢㜰敥㝦㡦收搶㝡㔶㐶昷㈹捥㙢挹㌶戵㉥攵㘹捣晣慡㝥㘵㥥㍣摦㔹㕤㥣㔸摦搴㡡㘱攴愳挸攵摡攲摣挵捤㉢㔰愴扦慣戱㘹㕡㜶㘹敢晦挴愳㈲昸戰挸㡢㝣㘸㐴愵愸慣ㄴ㌵㤵㌵晦改攳㘳㝣㡦㙤㙣ぢ慣愰昹ㄶ扢捤ㅥ愲捡愰㠷㈰搰搶㔲㥦㕢㐶㜴㜲戴㈸㙣ㄵ㡤㝣㌴㉢慡㕦挲㤲昷搴愵敢挱昴搴ㅤ㜰搶㘵㘵攸㠱愷挰㑢㥦㠱搸〲㜲昳〷㑣慣昷扦㘰㜶㥢㌶㝦㝡㝢㐵捥晦改〳〵搵㝦㐵收つ㉥㠰ㄸ〰㜱㕦㘷㘵㘲㔱〴搷㉤㙣愳㔸㈷攸㜹㔷搰㔰㔱㙡戸慥昶㙤㕦㥣㡡㜳攸扤㡢㌳戳㌹扢〱愷晥ㅢ戳㙤㝤ㅤ㠷㌵ㄸ㡤搹㠶㔶搵㌶愹戹戱㌱换㤵㡦㘵昳㜳昳搹〶扢愶㌸㘱㔹㕢㌳慡ㄶ捤㈲㡣㕣㐳㔵㈸扢ㄲ愱散㑡攷㈴㝤㜱づ㑢㠲攴㌲㜳㌵㉦捡戶搴户㉤㙥慣捦搷搰㘱搹捥晦挴㕡㡢㍤㐹ㄵ㘰敡㡢摥慢㜸捦晡㍢攷摥昱㜰㡦㐱愱っ搱昱攱挷扡㕤㈹っ晣㠹晦戰㘲〴晢㈰昹搴㘲晥㠸㙣搵戸挹㥤㤲㥣换㔷昲愴㉣ㄶ扦㍡ㅣ慢愸摣㑤㠹扦㔱㠰㥢昹ㄳ愴㕣攰慤敡敦㌰㥤㤶ㄳ昴㠴㈰㌴戳㌹㕢㤸㥡捤攳㈳㌰㍤搵〷㘰㙡昰搰㜲愷搳㘲戱挰㘳ㄲ㙡㠶㔰㡢戴扣扥㘰户搴㌰㌰ㄷㅦ昰愹㘲㘹㠸攱㍣㠶㌸搵摤愳愲扡扡㔷㑤搰㔸搳㜵慥攱敡戴戹晢〳㐴搳㝤昹㍦摦㌳扤ぢ敦㙤㈸㈴㥦慣㝥挶戲昹ぢ敦搳㉢〸昲晥㜸〴扦㔲戰ㅥ愶晡㔵㌴㝡ㅦ㥢昲㕡ぢ㔴㘴㤸㄰㔵挹㡦㡥戰ち愴〶ㄵㄳ戲㝣愴㕡摥㤱㕥慥戲て挳愹昸愸搱㥦㐷㌱收㘲㉤户ぢ㈱㘷㑦换昲ㄲ㍣㐷㔴㔴㔶㔶攱愱㌶扣㈵㜳扥㘱㤱慣㜱慥㉤敢㐱挴㤶㤸㠲挱ㅡ㐱㡢ㅢぢ昲搷㤵㍥㥥昱㌲㥡㜰㙡㝢㍤晥挹㑢㈸㘴㔶㐲㔸ㄱㄲ㙦挲敡㝢㙦㌰攲攰〱㜷ㅣ〶㠳ㄱㅦ㈱挸㔷〳慥攷㉥昱〹㕣㍥㝦攱攰ㅥ〰挹㡢㘷㡦㈸㍥㐵㤴㝢㐵搳㘰㤲㝦㘰㠹㍢㥢搲捡㔷㠳㘸搷㉢摦攷散㠱㥢挹㑦㜴改㤵㑦慣㐳㐴㑦㤹挳慢㈹㠷愰㌱㝢㔱昸㐵戰愰㌷〵㝤㈸昸ㄲ〲㍥慡㐶㕦㜸ㅥ㕡愸挱つ愰㘵㐱〸㕡摦戸㌲扢㘸㙤挴捣晤㤸昹㘷〸扣戴㝥㐵慣ぢ㕡㝣㘰㈴慤晥㑣挲扢㕡㐶㙢ㄳ㐴扢愶㔵㠹㙥㤲搶愶㌲㠹攳〸㤶㈳〴搰摡っㅡ㜳㜳ち㔹慡㄰㈰ㄸ㐸挱㈰ち㔸扤㈰㘹つ㠶㔷㕢戶㙥攱㐳〳〱戰戶㠴づ戰㔸挵愰ㄳ扢㘰㙤挵挴㐳㤸㤸ㄵ〷㕥㔸㉣㌳攸〲ㄶ㡢㄰㈴慣㘱㑣挲㙡㠴㌲㔸挳ㄱ敤ㅡㄶ慢ㄶ㜰挵㠷㤶㤸〴ぢ昲挶搲〵㍤㘵搷慡戵つ㌴收戶ㄴ戲慣㈱㐰㌰㤲㠲敤㈸㘰愵㠳㠴戵㍤㍣捦慡㠵㑦敥〴搰ㅡつ㈱㘸㙤攵捡散愲戵〳㌳㡦㘱㘶㤶㈷㜸㘹戱㈶愱ぢ㕡慣㔸㤰戴挲㑣挲搲㠵㌲㕡㔱㐴扢愶挵ㄲ〷㕣㜱捣㤳㐹㌴㉤搶㌹〴挰㠸㐳㘳㈶㈸㘴つ㐴㠰㈰㐹㐱㡡〲㤶㐵㐸㕡㘹㜸ㅥ㕡愸敥づ愰㌵ㄶ㐲搰㘲㝤㠴捥散愲昵ㅢ㘶摥㠹㤹㔹换攰愵㌵ㅥ戱㉥㘸㑤㠰㐴搲摡㤹㐹㈶挲㉢愳㌵ㅥ搱慥㘹戱ㅥ〲㔷ㄴ㑢㌰㠹愶挵愲〸㍤㘵搷扡㌵ㄱㅡ㜳ㄲ㠵㉣㤸〸㄰㑣愶㘰ち〵慣愱㤰戴愶挲昳搰挲㐷㔲〲㘸敤ち㈱㘸戱㤸㐲㘷㜶搱㥡捥捣扢㌱㌳ぢㅦ扣戴㔸敤搰〵㉤搶㐲㐸㕡㌳㤹㠴㐵ㄱ㘵戴㜶㐷戴㙢㕡㉣㥥挰ㄵ㥦搲㘲ㄲ㑤㡢ㄵㄴ㝡捡㉥㕡㝢㐰㘳敥㐹㈱慢㉢〲〴㜳㈸㤸㑢〱ぢ㉥㈴慤㜹昰捡㜷㕢挱戰ㄶ㐰〷㔸㔹㔷㘲ㄷ慣扤㤸昸户㑣捣㈲〹㉦㉣㔶㐶㜴〱㡢㜵ㄳㄲ搶㍥㑣挲〲㡡㌲㔸晢㈱摡㌵㉣ㄶ㕡攰㡡㡦㠲㌱㠹㠶挵㙡㡢〰ㄶ扦㠳挶慣愳㤰㤵ㄸ〱㠲㠵ㄴ㘴㈹㘰㜱㠶㠴㤵㠳㔷扥㙡昱攳㈲〱慢㔶〱㐲搰㘲㤵㠶捥散愲㘵㌳㜳㤱㤹㡦㠰挰㑢敢㈸挴扡愰挵㈲ぢ㐹㙢㌱㤳戰摡愲㡣搶〱㠸㜶㑤㡢㔵ㄹ戸攲〳㘷㑣愲㘹戱㌴㐳㑦搹戵㙡㌵㐰㘳㌶㔲挸戲㡤〰㐱ㄳ〵捤ㄴ戰㤲㐳搲㕡ち慦㥣㔶㈴㤸㔶ぢ㠴愰挵㤲づ㥤搹㐵慢㤵㤹昹㔹㜷挱昲ぢ㉦㉤搶㕣㜴㐱㡢ㄵㄹ㤲搶㜲㈶㘱㘹㐶ㄹ慤㤵㠸㜶㑤㡢㈵ㅣ戸攲㠰㍤㤳㘸㕡慣攳搰㔳㜶搱㍡〸ㅡ昳㘰ち㔹攳ㄱ㈰㌸㠴㠲㐳㈹㔸つ㠱愴㜵ㄸ㍣て慤攰ㄷ㄰㐷㐰〸㕡慣晦搰㤹㕤戴㡥㘴收愳㤸㤹戵ㅡ㕥㕡㉣搰攸㠲ㄶ换㌷㈴慤㘳㤸㠴㜵ㅣ㘵戴㡥㐳戴㙢㕡慣昷挰ㄵㅦ㥤㘳ㄲ㑤㡢㐵ㅦ㝡捡㉥㕡挷㐳㘳㥥㐰㈱ぢ㐲〲〴㈷㔲㜰ㄲ〵慣ㄱ㤱戴㑥㠶攷愱㠵㑦㈳〵㙣㠹愷㐲〸㕡㉣ㄶ搱㤹㕤戴㑥㘳收搳㤹㤹㠵ㅤ㕥㕡慣收攸㠲ㄶ㙢㍤㈴慤㌳㤹㠴㐵ㅦ㘵戴捥㐶戴㙢㕡㉣づ挱ㄵ㥦搰㘳ㄲ㑤㡢ㄵ㈲㝡捡㉥㕡㝦㠰挶㍣㤷㐲㔶㡦〴〸捥愳攰㝣ち㔸㔰㈲㘹㕤〰慦㥣㔶㌴昸㤵晣㐵㄰㠲ㄶ㉢㑢㜴㘶ㄷ慤㡢㤹昹ㄲ㘶㘶ㄵ㠸㤷ㄶ㑢㍦扡愰挵挲㄰㐹敢㔲㈶㘱㠵㐸ㄹ慤换ㄱ敤㥡ㄶ㉢㐹㜰挵〷〱㤹㐴搳㝡ㅢ㑢㝡捡㉥㕡㔷㐲㘳慥愱昰㥤㘰挱㔵ㄴ㕣㑤挱扢㄰㐸㕡㝦㠴攷愱ㄵ晣㥣㜸つ㠴愰挵㌲ㄴ㍤戴㡢搶戵捣㝣ㅤ㌳戳㘴挴㑢㡢㜵㈲㕤搰㘲ㄵ㠹愴㜵〳㤳戰㥣愴㡣搶㑤㠸㜶㑤㡢㘵㈷戸攲戳㠶㑣愲㘹戱昶㐴㑦搹㐵敢ㄶ㘸捣㕢㈹㘴㕤㑡㠰攰㌶ち㙥愷㠰愵㉡㤲搶ㅤ昰捡㕦㐰〴敦攴敦㠲づ戰㔸戲愲ㄳ扢㘰摤捤挴昷㌰㜱ㄵ收攳㠵挵㥡ㄲ〹换戸ㄷ㤲敥ㅦ㠲ㄴ慣㐷㤱㈸搷㜲〸ㄶ愶㤴愱扣ㅦ搱慥㔱戲㠰〵戳挷攷ㅤ㤹㐴愳㘴ㄵ㡢扥㐳㔸搴㙦戸ㅦ㠴挶㝣㠸㐲㔶戸〴〸ㅥ愶攰ㄱち㔸昴㈲㔱㍥ち㙦㘳晤ㄶ搲晤㈹攴㠰晤摡攳搰〲㈷ぢ㘰㜴㜲ㄷ捥㈷㤸晣㐹㈶㘷戱㡡ㄷ㈷㉢㔴扡㔸昷㔸扦㈲㠱㍤挵㈴㉣㘴㈹〳昶っ愲㕤〳㘳挱㡢〴昶㉣㤳㘸㘰㐳ㄱ搵㔳挶愲〶昶ㄷ㘸捣攷㈸㘴㐵㑣㠰攰㜹ち㕥愰㠰㐵㌲ㄲ搸㡢昰㍣㕢㉡㍥挹ㄹ㐰敢慦㄰㠲ㄶ慢㘵㜴㘶ㄷ慤㤷㤹昹㙦捣捣捡ㄶ㉦㉤㤶戳㜴㐱㡢挵㉥㤲搶㉢㑣挲慡㤷㌲㕡慦㈱摡㌵慤㈴扡㐹㕡慦㌳㠹愶挵ㄲㄹ㍤㘵㉣㙡㕡㙦㐰㘳扥㐹㘱㍡㔸昰ㄶ〵㙦㔳挰㡡ㅡ㐹敢ㅤ㜸攵㕢㉡㍥戵ㅤ〰敢㍤攸〰㡢㤵㌵㝡㘴ㄷ慣昷㤹昸〳㈶㘶ㄵ㡣ㄷㄶ㑢㕦扡㠰挵挲ㄸ〹敢㈳㈶㘱㠵㑣ㄹ慣㑦㄰敤ㅡㄶ㉢㘹㈴慣㑦㤹㐴挳㘲㌹㡤㥥㌲ㄶ㌵慣㝦㐰㘳㝥㐶㈱㑢㙤〲〴㥦㔳戰㡥〲㔶摦㐸㔸㕦挰㉢㕦戵㈲挱戴扥㠲㄰戴㔸㠶愳㌳扢㘸㝤捤捣晦㘴㘶㤶捣㜸㘹戱㑥愶ぢ㕡慣愲㤱戴扥㘵㤲㠵昰捡㘸㝤㡦㘸搷戴㔸㜶㈳㘹晤挰㈴㥡ㄶ㙢㙦昴㤴戱愸㘹晤ぢㅡ昳摦ㄴㄶ㠲〵㍦㔲昰ㄳ〵㌶〴㤲搶捦昰捡㔷慤攰搷ㄷ扦㐲〷㔸㉣搹搱㈳扢㘰慤㘷攲ちㅣ晤ㄷ㉣慦昱挲㘲㑤㡤㠴㘵昰〴挱㝦昰㈴挰㝡ㅣ㠹ㄲ㠷㡦㉢挴㜲㜸㘵㈸昱搱摣つ㐰戹ㄲ摤㈴捡㙡㈶搱㈸㔹挵愳敦㄰ㄶ㌵㑡〳ㅡ戳㈷㠵慣昰〹㄰搴㔰挰㉦攳ㄲ㉣晡㤱㈸㐳昰㝣㑦〲ㅤ扣捤散つ㉤㜰戲〰㐸㈷㜷攱散挳攴㝤㤹㥣挵㍡㕥㥣慣搰改㘲摤㘳晤㡥〴㘶㌱〹ぢ㜹捡㠰昵㐳戴敢㜵㡦〵㍦ㄲ搸挶㑣愲㠱戱敡㐷㑦ㄹ㡢ㅡ㔸㝦㘸捣〱ㄴ戲㈲㈸㐰戰〹〵㥢㔲挰㈲㈱〹㙣㌳㜸㥥㉤ㄵ摦ㅡ㄰戰㕦ㅢ〸㈱㘸戱㕡㐸㘷㜶搱ㅡ挴捣㠳㤹㤹㤵㍤㕥㕡㤷㈲搶〵慤换㈰㤱戴戶㘴ㄲ㔶晤㤴搱ㅡ㠲㘸搷戴㔸ㅤ㈴㘹つ㘵ㄲ㑤㙢つ愲㝡捡㔸搴戴㠶㐱㘳㙥㑤㈱换㠷〲〴挳㈹ㄸ㐱〱㉢㡡㈴慤㙤攰㤵搳㡡〶ㅦ㑢ㅣ〹㈱㘸戱戴㐸㘷㜶搱摡㡥㤹户㘷㘶㤶〱㜹㘹摤㠱㔸ㄷ戴㔸ㄹ㈴㘹㡤㘶㤲扢攰㤵搱ㅡ㠳㘸搷戴㔸㑡㈴㘹敤挸㈴㥡ㄶ敢㠹昴㤴戱愸㘹㠵愱㌱㈳ㄴ戲搶㈸㐰㄰愵㈰㐶〱换㡦㈴慤㌸扣昲晤㕡昰扢捣㈴㜴㠰昵㤰㉢戱ぢ㔶㡡㠹搳㑣捣㤲㈱㉦㉣搶〹㜵〱㡢㔵㐴ㄲ搶㔸㈶㘱㌹㔱ㄹ慣㥤㄰敤ㅡㄶ换㡥㈴慣㜱㑣愲㘱戱昶㈸㠰挵捥搰㤸扢㔰挸扡愴〰挱㜸ち㈶㔰挰㔲㈵〹㙢㈲扣㜲㔸挱摢攱㘴攸〰㡢㈵㑢㍡戱ぢ搶ㄴ㈶㥥捡挴敦㐰攰㠵挵㥡㈲〷ㄶ摦〹挸㑢ㄴ搶㔵㙥㈰㔸㜱㈴㘱敤捡㈴㉣㍤㉡㠳戵ㅢ愲㕤挳㘲㠹㤲㠴㌵㠳㐹㌰㠲扣戱㑥㐹㑦ㄹ㡢㝡捤㥡〹㡤㌹㡢㐲搶㌰〵〸㜶愷㘰㌶〵㉣㙢㤲戰昶㠰攷摦捤〷扦㝡㥤〳㉤㠰戱挴㐹㈷㜷〱㥢换攴昳㤸㥣㘵㄰㜲搲昳改愹㐹㔷昳㔴戶昷っ慤敦散戹ㅣ愱挸昳攸㜳摢㔶㌵愰㜶㠱㡢㍣㘳敢㉣昱摣㜳㐸挶㜰ㅥ戹戹〵㘷挵慡扣㕦愹㔰敡晢ㅣ〶敥搵摦昳㜵ㄵ戲ㅢ㕢㜸㥡扥晡㥡㥦晣㕦挹㔰敡捦㠹户㝦㜶㥤㝤㜸㌱昶挲ㄴ晢捦慡捦户㌴户㌶ㄷ摢㠶捣㐵㠵捥㄰㝥晤㐷戱愲㈲㍣愱晡㡦挸ㄸ㌸㈶敦㔸㔵ㄳ扦㤲㜰㌹㍦づㅦ㕡搲搴扣愲㐹捥愶扡㤵摦㠲㈲㜹昵散挹㘱㐲ㅣ㠷㤷慤〱捦攲㈹㝤㜶㌶昷㠶敤搳挳攲㌹㜱㕣㉢㡣㝤攰㡦㤸㌴㜱搲㥣扡㐸㌲ㅥ㑦搹㤹愸㥤捡搸昱㕣㌸㥢㠹挴㜳㜶㌲㥢捦挵昲戱㔸㌲ㄹ㌳昶㉤㐹㘳挹㐲㌲㤳㑣㠵㈳戰昱㑣慥㤸捤挴ち㤹㘸扡㔸㠸㈵㤲㜶㈶㤳戰㜸戶㥤改捤晤搰挷摣ㅦ挶攲㐹㜶ㄹ晡ㅤ㐳㜵っ昱㤴扢っ㔱㈰愵搵㤵搸づ㌶昴㑣㌸㍡㔵㠸㥣挸㡢㠲戰慢㝡昶ㄴ㈳㍣摦敦攱㍢㠳㕥晡㠲〴挳攰〹昴敡㑢㠰㜹挳㍡㤵㍦㡡散扣ㄱ敦㕤㥥昳㉥挰㠴慣ㅥ㤸㌸户㘱挳㠶扢搱愴㠹㜵攵㕦㈸㘹ㄴㄱ敥㡤戰㉣ㄲ挰㌷㔵戶ㅡ㡢㄰改㡢㠸慢㘲挸慡㔲㔹捣挵㘸㌴㠷㜱㡣愱㌰挲㐰㕣㍥戶㑢㄰攷㠲扣搵㈰捡敤㐱㥣㡤㍢挲戵㄰つ昸搴㉡㈴㕣㡢挴㤹㠸㜰㑤㉡㕦ㄳ㑣㜴愲挲㙣㠶挵㥡㄰㠲捦〷挱㔸ち摦㔹ㄳ搲攱㝣㈲㤳㡦㈴敤㙣㈲ㄲ挷攳㥢㑥㈷散㠴㡤戵愰㤰㡤收昲㤹㠸㜱㘰扢㌴ㅥ挹挷戳㜶㌸㠱㤵㈱㕥㉣㘴戱づ愴㔳改㝣㉣ㄷ捤挵㜲愹㘲搱敡愵搲㥢㉤攸㘳戶挲㔸扤㜵愸㝤㑤攸愳㐳ㄴ㐸愹戰ㄸ挲㑤ㅣ㡦扢挰㐷㑡ㄲ㕦挵昶㠳㘰㐲搶㐶㘸挴戵挲㈴㜱㤳㝣㑤㈲戵晡改昸㘱っ㙤㐷挵㐸ㄸ搱㥦挹攸ㅤ㠹㜸㠹攱㈶㠸㑡㠶㠷㘱〸㍦挳㐳㄰昵㌳摣ㄴ㥤㤰愴挲㍣ㄶㄶっ㌷㠳㉦ㄹㅥ〷摦㘱㤸捤ㄷ敤㐴㍥㙣摢愹㜴㍣㕥㠸攵㌳搱㘸㉣㥢捥㈷戲挵㘴㍡㔵㈸㠶㡤摦㤷愴㠹㑣㈱㥢㡦㈷昳昱㔴㍡ㅣて攷㈳㘹㌰㉥㠶挳改㐸㉡㤹㑣㘴戳㘹㙢㜳㤵摥㍣ㅥ㝤捣ㄳ㘰慣㠱㍡搴捥㜰㤰づ㤵㔴㘲㑢㠶㜰ㄳ㉤㙥㠶愷㌱换改㌰㈱㙢㉢㌴攲敡㘳㌸㐴挷捦愶㌶㑣挵㡥㌰㘲ㄸ㤳搱㍢ㄷ昱ㄲ挳攱㠸㑡㠶㡢〳ㄹㄶ〳ㄹ昲㘴㍣㤲㔴㤸ㄷ挲㠲攱㌶昰㈵挳㡢攰㍢っ㘳愹㙣㈱㥣捥㐶昳愹㘲㌲ㅥ㑥ㄵ㜲〹㍢㤷㉦〰㔶㈱㥢攱㙡㘶㕣㕣㤲㠶㔳㤱㐸㌸㤳㠹㘵戰换㡡ㄷ㌲昹っ㜰㈶攳㠹㝣㌱㡢ㄴ戹㘲捡攲㈹㝤愶㌷㉦㐱ㅦ㜳㌵㡣㌵㔲㠷摡ㄹ㙥愷㐳㈵㤵ㄸ捤㄰㙥㘲㍦㌷挳㌵捣㜲ㄵ㑣挸摡〱㡤戸晡ㄸ㡥搱昱㙢愸㑤㔱㤱㠴ㄱ㘱㈶愳㜷㍤攲㈵㠶㔱㐴㈵挳㌹㠱っ昷〸㘴挸㔳昴㐸㠲挳愱戰㘰ㄸ㠷㉦ㄹ摥〲摦㘱㤸㑣攷〱㈳㤹捣ㄷ㘳戹㜸㈴㥡捦挶㜳㤱㝣㉣㤱㐸㘲戵捣㈵ㄳ㐵攳搶㤲㌴ㅦ捥㘷㔳㌱㜰㑢ㄷ昲昱㔸㉣㥡㡤㠷㈳搹㐸扡㤸㑢㈵㡢㤱㘴㈴㙡昱㐴扦㘴㜸ㅢ晡㤸户挳㔸㐹ㅤ㙡㘷㤸搲㈱ち㑣㑡挵㔸㠶㜰ㄳ㔳摤っ敦㘵晢㕡㤸㤰昵ㅢ㌴攲敡㘳戸㤳㡥㍦㐸敤捥㔴㡣㠳ㄱ㍢㌳ㄹ扤㐷㤸㥥ㄱ摥挶㈳㉡ㄹ敥ㄴ挸㜰㙣㈰挳〹攸㠴㈴ㄵ收ㄳ戰㘰㌸ㄱ扥㘴昸㈴㝣㠷㘱㍣㤶㑡挵ぢ㜸㝥㑣ㄴ挳戸攵㌳㈹昰㐹㈶㜳戹㐸㌱ㅥ㑤搹㐵攳捦㈵㘹㈶㙥ㄷ戲挵㐲㌴㔲㑣攴攲㘱慣㤱搱㘸㌱㔲〸ㄷ挲㔱散ㅥ㌳挹愸㌵㐹愵㌷㥦㐲ㅦ昳㘹ㄸ㙢戲づ戵㌳㘴つ㠰㈴㑤㠱㤴㡡㕤ㄹ挲㑤㠴摤っ㕦㘰晢㡢㌰㈱㙢㍡ㅡ㜱昵㌱摣㑤挷晦㐶敤ㄴ㉡㈶㤳搶㑣㈶愳昷㉡攲㈵㠶扢㈳㉡ㄹ㙥ㄳ挸㜰㜸㈰㐳㥥捥㐷ㄲㅣ挳㠳〵挳㍤攰㑢㠶㙦挱㜷ㄸ㘲㙦㤶捡㘴㤳搹㕣㍥㥢挱扥慥㤸捥挴愲〵愰㑣㘴㌳攱㔸㈱㥤㌵摥㉥㐹戱敦换㘰ㄷ㘹挷㡢戱㜴㍣㕣㠸攷攲ㄹ㍣挵挴愲挹㈴挸㈶愲㔹㙢㑦㤵摥㝣〷㝤捣㜷㘱慣㌹㍡搴捥㤰㤵〱㤲㘱㐹㈵ㄶ㌰㠴㥢ㄸ攸㘶昸㌱戳㝣〲ㄳ戲昶㐲㈳慥㍥㠶扦搵昱捦愹㥤㐹挵っㄸ戱て㤳搱晢ㄲ昱ㄲ挳晤㄰㤵っ慤㐰㠶㝤〳ㄹ昲㉣㍦㤲㔴㤸摦挰㠲攱敦攰㑢㠶摦挲㜷ㄸ㐶㤳㈹㍢㡡愷攳㘸〴㑦㉡㠹㜴㉥ㄳ挵慡ㄵつㄷ昲㔱㍢㕡㑣挷㘳挶㜷㈵㘹㈶㤱换愵攲㝣搲捥㈴攲㤹㝣㉥㥢㑣㐶㘳㔱晣㉦ㄴ㘳愹㜸㌶㘳搵愹昴收昷攸㘳晥〰㘳㉤搴愱㜶㠶㔹ㅤ愲㐰㑡㐵㠱㈱摣㐴㤵㥢攱㉦㙣晦ㄵ㈶㘴戱ㅥ〰㔷ㅦ挳愲㡥㔷㔶愳㜱㉥ㄵ㜳㘰挴㘲㈶愳㔷㡤㜸㠹攱〱㠸㑡㠶㍦晥ㄸ昴扣晣㉦㐴晤捦换㑢搰〹㜳挰㐱㈸愴〲挳〶昸㤲㘱〸扥挳㌰㤱㡡㘰昳戴挳㠵㕣㌴ㅤ户昳㜶㉥㥡挲昶㥣捡ㄵㄲ㠹戰㥤捦ㄴ㡣㕥㈵愹㥤捦攷ㄲ改㐴㉣㥣㑦㠶昱㌲㈸㤱挱㑥㌰つ㘱㉥㕣戰㙤㍣㥤㕢㡤㉡扤搹ㅢ㝤捣㍥㌰㔶㤳づ戵㌳㘴ㄹ㠱㕣て㈹㤰㔲搱挲㄰㙥攲ぢ摣㡤搲㙢㥢㡤搹摥ㅦ㈶㘴戱㑡〰㔷ㅦ挳㌶ㅤ摦㡣㕡㝥〳㠵戹㌷㡣㔸捥㘴昴〶㈱㕥㘲戸ㄲ㔱挹昰㠳㐰㠶敦〵㌲㕣㠵㑥㤲攱㔶㐸〵㠶〷挱㤷っ㠷挰㔷っ㘳挵㜸㌲ㄶ挹ㄷ㔳搸慢愵昱㔶挱挶戶㤹挴㕥づ㝢挸㕣㌲ㅣ㌶㠶㤶愴㤹〴搶㑦扣愳㈸㐶愲㜶㍣ㄱ㡥攴攲戱㜴搲㡥愶昳挹㘲㍣㤶㈹ㄴ慤㠳㔵㝡㜳ㄸ晡㤸㕢挳㔸㠷攸㔰㍢㐳ㄶㄷ㐸㠶㈵㤵㌸㠲㈱摣挴㉢㙥㠶摢㌱换昶㌰㈱敢㐸㌴攲敡㘳㜸㤴㡥㡦愱㌶㑢挵㐲ㄸ㜱っ㤳搱㡢㈰㕥㘲㜸ㅣ愲㤲攱㕦〲ㄹ㍥ㄳ挸㤰㜵〲㤲㘱〲愹挰昰㜸昸㤲㘱ㄲ扥挳㌰㘲攳㔵㑡戲㤸挶㡢挴㐴ㅣ㉢㔵戶㄰㑤㘳捤捡攲搵㑥㍡㤶捦攵㡣㔴㐹㥡换㘱㘳〶搶㕣㈱ㅥ㡢㐷攳攱㕣㈴㠵捤㌹㙤㘳挵㡣ㄷ戳挵戴㜵㠲㑡㙦愶搱挷捣挰㔸㈷敡㔰㍢挳㤳㜴愸愴ㄲ愷㌲㠴㥢㜸搸捤㜰ㄷ㘶ㄹてㄳ戲㔸㔱㠰慢㡦攱改㍡㍥㤹摡挵㔴昰㕢㌵挴㤹㑣㐶㙦ㅡ攲㈵㠶㘷㈳㉡ㄹ摥ㄵ挸昰㡥㐰㠶慣ㅥ㤰っ㘷㈰ㄵㄸ晥〱扥㘴㌸ㄳ扥挳㌰㥦ぢ㘳搷ㄷ㉦ㄶㄳ〹散敢搲挹㉣摥㠳㈶㘲ㄱ㕣㤳㤱㜰㌱ㅦ㌳㘶㤵愴搸㘷㐶攳㤹㐲㈶づ㔵㍣㠱㈷㥣㡣㥤づ愷昰㡣㥣㑣愷㘳㠹㜸捣㍡㔷愵㌷㜷㐷ㅦ㜳㌶㡣㜵㥥づ戵㌳㍣㕦㠷㈸㤰㔲㜱ㄱ㐳戸㠹敢摣っ攷戳㝤〱㑣挸㘲㥤〱慥㍥㠶㤷攸昸㍥搴㌶㔳挱㑦㥣㠸㑢㤹㡣摥晥㠸㤷ㄸ㕥㡥愸㘴㜸㜹㈰挳㑢〳ㄹ㕥㠱㑥㤲㘱ㄶ愹挰昰㑡昸㤲㘱づ扥挳㌰㤵㠹㠶㤳愹㕣㌶㤷挲㜳㑡っ㍦㍥㤱戶㤳挵㙣㈲ㅡ㐹㈴㘳挵㘲㌲㙦攴㑢搲㝣㌲㤷ち攷ㄲ㤱㜴㈶ㅥ㡥愷㜲ㄹ扥㤵挹㈴戳㤱㘸㌸㔱挴扡㥢戲㔸㤹㈰户搲〲晡㤸㌶㡣㜵㤵づ戵㌳㘴㜹㠲㔴㔱㘰㔲㉡慥㘱〸㌷昱〷㌷挳㈵㙣㙦㠰〹㔹搷愲ㄱ㔷ㅦ挳敢㜴㝣㈹戵换愹㔸㐶㠶㌷㌰ㄹ扤㔶愶㘷㠴户㥢㄰㤵っ㑦づ㘴㜸㘲㈰挳㥢搱㐹㌲㕣㠱㔴㘰㜸ぢ㝣挹㜰㈵㝣㠷㘱㍣㠶㐳㈵㜹扣搲㑢㘶戲㜸昵㡣㌵ぢ捦㈵戱㘴㌸㤳挶ㅢ扦㔸㌱㘲慣㉡㐹愳㘱扣ㄵ挴㕢收㕣ㄱ敦慣昳㤱㔸㍡㡣攷改㠸㥤㑦挶㤲愹戴㥤㐹㔹慣㔷㤰㜴づ㐲ㅦ昳㘰ㄸ敢㌶ㅤ㙡㘷挸愲㠵㜲㤵戸㡢㈱摣挴ㄱ㙥㠶㐷㌲换㔱㌰㈱敢㙥㌴攲敡㘳㜸㡦㡥ㅦ㐷敤愱㔴昰敢㐱挴㕡㈶愳㜷〲攲㈵㠶昷㈳㉡ㄹ㉥㜷㌱㌴㑥㠲愴挳挳㔹愲㉤㄰散〳挸㈴挱㥥㠲捥〰晢㈰㝣〹昶㔴昸づ搸㐴㈶ㄷ挹攴㜰㈴㉡㤹㈹㘲敢挵慢㐰扣捤换挶㘲愹㕣ㅡ㉦㝣㌲㌱攳戴㤲㌴㠵㤵㌸ㄱ〹㐷㤳戱㕣ㄱ慦ㄸ攳搹㘴ㄴ慢㜲㈴㥡〵摦ㄴ㡥㐵㔸て愹昴收改攸㘳㥥〱㘳㍤慣㐳㘷㌲㜴ㄶ㐳㡦攸㔰㐹㈵ㅥ㘷〸㌷㜱㠰ㅢ散戹散㜲ㅥ㑣挸㘲㜹〲慥ㄵ挶昹㜰〳づ晤㕣㠰㜰昹愱㥦ぢㄱ昱ㅥ晡㜹㔲㘵㌱㉦㐲愳晣晥㜶昳㘸㍥っ㑦㈱㉥ㅦ㠶搵㠸㤷ㅥ㠶㘷㄰㤵て挳㐲搷挳搰㝥攸攷㜷㠱挴㥦㐵㈷㐹晣ち愴〲昱扦挰㤷挴慦㠴敦㄰捦㘴戲昹ㄴ㡥㍤㈴㌲搹㌰㥥攳㡢㈰㡥㤷摤㤹㕣〲慦㤲㤲搱㙣捣㔸㔳㤲〲㌵づㄶ㈶戰㤳㈸收攲昹㘸〲挷㌰攲㘱扣㐱挷㤳ㄳ昶挶愹㠸挵昲〷戹㤲㕥㠵㍥收搵㌰搶昳㍡搴扥㉡扦愰㐳ㄴ㤸㤴㡡扦㌲㠴㥢㤸攷㈶㝥㍤摢㙦㠰〹㔹㉣㜱挰搵户㉡晦㑤挷㙦愱昶㈴㉡㑥㈴挳㔷㤸㡣摥敤㑣捦〸㙦慦㈱㉡ㄹ敥ㄶ挸㜰搷㐰㠶慦愳㤳㘴㜸㌷㔲㠱攱ㅢ昰㈵挳㝢攰慢㕤㙡㈴㤹㑥㘲挳挷搳㑤㈱㥥捦㘶戳㐹㜰㑡愶愲昹㐴㌴㥤㡢挶㙤攳摥㤲ㄴ捦昴挹㑣愲㠰㈳㘵㜶㍣ㅥぢ㠷戳戹㐸㈴㡡㔷㔷昱㐸㉡ㄷ㡥挶㤲ㄶ㡢㈲㈴挳戵攸㘳摥〷㘳扤愵㐳敤っ摦搶愱㤲㑡扣挷㄰㙥㘲㘷㌷挳㐷㤸攵㔱㤸㤰昵㍥ㅡ㜱昵㌱晣㐰挷㥦愴昶㑣㉡昸㔵㈹攲㈳㈶愳昷㌴攲㈵㠶㥦㈰㉡ㄹ挶〳ㄹ㐶〳ㄹ㝥㡡㑥㤲攱㜳㐸〵㠶晦㠰㉦ㄹ㍥て摦㘱㤸㡦攳昵㑤㈱㠵㡤㍦㡥㈷㜸扣摦〹摢㌸㜴ㄶ㉥㈶㤲攱㠸㕤㑣㘴㡤ㄷ摡愵㜸㐱㠴慦ㅥ㑦㐶㤳攱㘴㍣ㄹ㉤愴㜳挵㑣㈲㕦㐸㐷昰㥣㔶㑣挴㡡搶㘷㉡扤昹㈲晡㤸㉦挱㔸㥦敢㔰㍢挳㜵㍡㔴㔲㠹慦ㄸ挲㑤㡣㜴㌳㝣㤵㔹㕥㠳〹㔹㕦愳ㄱ㔷ㅦ挳㝦敡昸㕢搴㥥㑦〵扦㙤㐵㝣换㘴昴摥㐵扣挴昰㝢㐴㈵挳㉤〳ㄹづづ㘴昸〳㍡㐹㠶ㅦ㈲ㄵㄸ晥ぢ扥㘴昸ㄱ㝣㠷㘱㌲ㅥ㉢攲改扤㘸㘷㜱戰㈷ㅡ㡦收戰㕡㈶㔲戹㐸㉣㔵㑣㘷ぢ搸㤶㍦㙥㤷收戱つㄷ戰捦㡣攴愳㜸㤱㘹㘷愳㜸挹㔹挰㥢昰〴㤰㠶攳㌹敢摦㉡扤昹〹晡㤸㥦挲㔸㍦敡㔰㍢挳㥦㜴愸愴ㄲ扦㌲㠴㥢攸攷㘶昸㈵戳㝣〵ㄳ戲搶愳ㄱ㔷ㅦ㐳摥㍢ㄹ晦㤶摡㑢愹㔸つ㈳㘴戹〳扤ㅦ㄰㉦㌱㘴戹㠳㘴㔸ㄳ挸搰〸㘴㔸㡤㑥㤲攱㑦㐸〵㠶〶ㅣ挹昰㘷昸づ㐳㍢ㄹ挹ㄵ㜳戱㑣〶挷㈴攲昹㘴㌶ㅢ㐹攰戵㘳㈶㡣ㄳㅦ昹㐸ㅣ㉦㌱㝦㘹㤷摡㤱㐸㉣㔹㉣攲㈰ㅡ摥〷攱㔸㜹㉥㡤㉦㑢㡦㘶ぢ㠵㕣㈱㤲戱ぢ㔶㑦㤵摥晣ㄵ㝤捣昵㌰㔶㡤づ攱搳㝣ㄵ㈶㝦㉣挸㘲晤㠴摣攲㈹㤰㔲挱挲〸挹昰攷㝦扢摥㉥㔶戳㡢〱ㄳ戲㔸ㅢㄱ挴㤰攵ㄲ㌲ㅥ愲㤶摦搲㘲㕥㐵㠶ㄶ攲㜲㍤散㠳㜸㠹㘱㍦㐴㈵挳㝦㘲ㄸ晦愱昰慦㄰昵扦攵摥ㄸ㥤㜰挵㑦愸㈱ㄵㄸ昶㠷㈳ㄹ昶㠳敦㌰㑣攳敤㌶㕥㘴攳愰㔹㈲㠶摦㌷换愴昱㐲㌳㥦㑣㈴㜳㤱㉣㜶㠸戹慣戱㜱㐹㕡㉣㘴昰扡ㄲ㑦㌸㐹㙣昶戹㐸ㄲ〸昱晥㈸㤷捡愵搲㌸㔲㤴㑤㕡〳㔴㝡戳㍦晡㤸〳㘰㉣ㄶ㔱㐸㘰敤敢攱愶㍡㐴㠱㤴ち㤶㑢㐸㠶ㅦ戹ㄹづ㘲晢㘰㤸㤰挵㡡㠹㈰㠶㠳㜵㝣〸戵晣愲ㄷ㤳㕦ㅢ㈳戶㐴㕣㌲摣ㅡ昱ㄲ挳㈱㠸㑡㠶㙦〴㌲㝣㉤㤰㈱慢㈳㜰挵攷捥㤰ちっ㔹〹㈱ㄹ㡥㠴敦㌰㑣攰愸㜷ㅥ㝢挲〴㔶㉣ㅣ㡡捣㘷搲㠹㝣㥡敢㈵㕥㐴攲㌸㕡摡搸慥㈴捤攵昰㐲ㅤ摢㍢戶昲㘸ㅣ㈷㈱搲搸㡤㠶挳昱㘸㌸㥡㡢摢㈹㥣㑥㘰㡤㠵〴戶㍤晡㤸愳㘰㉣㤶㔶㜸ㄸ㡥搰愱㤲㑡㡣㘴〸㡣挴昳㙥㠶ㄱ㘶㠹挲㠴㉣搶㔱〴㌱㘴㘹㠵㡣㈷愹扤㥤㜷昵㌶㌲㤴搵ㄲ昴㌲㠸㤷ㄸ戲㕡㐲㌲㝣㍣㤰攱愳㠱っ㜷㐴㈷㕣㜱㝣ㄸ愹挰㌰っ㐷㌲摣ㄹ扥摡ㅦ㐶㜰捥〰㍦㔱㤱㡢ㄵぢ㜸㝡㠹攳㥤㑢㉣㤱挵昱㔹扣㝣㠹攱つ戶戱㑢㐹㥡〹愷㤳愹㐴㍥㥡挶㔱㡥戸つ摣㐵〴㜰㙥ㄴ慦㈵挳昱㑣㌶㘷戱昲㐲〲ㅢ㡦㍥收〴ㄸ㉢慡㐳敤敢㘱㑣㠷㈸㌰㈹ㄵ慣慤㤰っ敦㜱㌳㥣挶昶㕤㘱㐲㔶ち㠲㈰㠶慣戸㤰昱㤹搴昲敢㘶㑣㝥㜹㡤㤰㐵ㄴ昴㘶㌳㍤㈳扣敤〴戵㘴㜸㔳㈰挳ㅢ〲ㄹ㡥㐳㈷㕣㜱㜰づ愹挰㜰㘷㌸㤲攱㍣昸づ挳㔸愴㘰㐷戳愹㐴㈱㥦㉦挴挳㠹㈸捥晤攲愰㘲㈶㥦㡥㘴昰挶㈷ㅥ㌶收㤷愴昹㜸㌴ㄱ㡥ㄶ㜰收ぢ搲㈸づ㥢攱㑣㜲㈲㡡㍤㐰捣挶慢挵㔴挶㘲㐱㠶㘴戸〰㝤捣扤㘰慣昱㍡搴捥㤰㔵ㄹ㔲㐵㠱㐹愹㘰挹㠵㘴㜸愵㥢攱晥㙣晦ㅤ㑣挸㥡〲㐱㄰挳愹㍡㥥愳昶ㄱ摥搵㠷㐹㙢㔷挴㠹捤戴㤹㥥ㄱ摥㔸㕢㈱ㄹ㕥攰㘶挸户㍡昲昴敡㜹㠱っ㘷愰ㄳ慥ㄵ㘶㍤㔲㠱㈱慢㈹㈴挳〳攰㍢っ昱㝥㍢ㄵ挹ㄶ昱ㅡて㉢㔷搲〶㌹扥捣㐹㈷㜳攱㐸㈱㙦㐷ㄲ挶㤲㤲戴㤸㉥攲㔰㕢㌸㘱愷㜰昶㠶挷㉢㜰ㄶ㈲㡦戳ち〵ㅢ㐷㡡ち㌸搱捥㍡つ㐹愷〱㝤捣㐶ㄸ㡢攵ㄹ㌲搴晥慥㘶戶づ㔱㘰㔲㉡收㌰〴㐶攲㔴㌷挳㔶戶户挱㠴慣戹㄰㐸㠶㝣㔷㘳昲㍤㡣挹户㉤搶㍣ㅤ㕦㐹敤㔳扣慢晣ちㅤ㙢㍥攲戸攲㍤㉢攲㝤㝡㔴戳搰攰㌷㥥㌳昲挱摦㤳㌱捡晢㘳㈵㔳昰攳㈳慣㐱慣攸㠱㉦〸㜰㍥㔶㕦㔵㌹昶㍦换挵㜳晥晣㔶つ摥慡㡦挱㝤晤㍦攴攱㕡搱㕥换挱㡣㕢攱㘶ㅥ㡡㍢㕣扤ㅦ敥㙥㌸㘸㡡㥤晤摡㈳㍡㔶っ㘸㥣摥㡡㝡〰晣㙡攸扣收〹愵㥦㥣摣㐸搷〹㡣搲扦愱㌱愲㍤㌲㈱搷㡡敦㘶㘹戳㜵户搹㉤愵㝥昸㑤ち搴㠵愰㘱ㄴ㝦㜱㘳㐰扢攷晡㕡㠲㐱敤搱改㑤慤昸㜵ㄸ扢愰㌳戶攲㔳晢㔵㤵㍤㐴攰㌷㠵愸ㅦ㤷攴昷㄰㌰ㅢ㝥ㅦ㘶㝡㠱〰〶〵㝣㈹挳挴晡㌶昹愵㈶㠳搱㉥㑣ㄶ㤹ㄸ㠷攳摥ㅡ攳㠶㑦ㅤ㥥㡡㔶ㅦ㠱〷㘲㠳挷㈸挷捥ㄱ戹㙥㠴捣㈳㤱㔰散㡦搴㘴㉦㑣㤶愷ㄸ㐷敢㐱㤲㌱㜱〸〶攱㐰㠸㐳㝤㉣搵摣慤攸㤰愸㔳づ戳搵戲㤴㠳㕢㌶㔴敥换㔷扢㈸㙦扣昳扦㐶晤户挶搷戲敥㐳昶搸㕦っ㍤㜳㐲昵㍢㠷慦晥晡㥡摦㡣戸昸挶昵敡晦攱戲挷㤰㐶愷挷㜹搷㡥ㄷ㡢搱㘳〴愲收扢㌴敦搱扣て㈳㔶㘰㤲慦攱㉢ㅢ㝥晥攳戸㉦捥㌸㝦攲散㉢搶㔵㍣戱敤㌶戳慦ㄳ换㔵㠳昷户ㅣ慣㈵挸㠴㉢摥攳㘲扥㝤㝡㠸㘶㌸摣攰㐴ㅢ㝡㜰㉤㈷㈵昳ㄴ摥攵ㄶ㠴ㅤ㐰㉣昰㌰㑥㐳㑣㍤ち㘲㈹㠴愴攱攰㍣㠳敡搶㤲㥡㌵ㅥ挶㔹㕡つ㥣つ㑡㡤㌸㜰㥥㠳㤶㕡㔶㘳㜴てㅡ㑢㌷扡〷敤㌰昴〸㠲戶〸搳〹㠴㔶㔴つ摥摦㝦戰㔸昷㠱㉢昶㘳㤸㍢愰ㅤぢ㐷㐲㉢愰㐷〹摡挵挴㜰㍣㥡ㅣ㘸慣攸㌰㔶扢㌰㉣㉣挳㜰ㄹ搵慣挸㜰搴㉣敡㌰慥搰敡㔴㔴散愷搴づ攲㌵㘸愹㍤つ㥡敥㐱㘳慤㐶昷愰㥤㡤ㅥ㐱搰昶㔲㙣㝣㙢摡〲搵攰晤捤〸敢㕣㘴挲戵挲扣ㄶ㜳〷㌴㔶㙢㐸㘸昳搰愳〴敤㝡㘲戸〴㑤づ㠶㡢戰㘴摣愸㌱㘰摤搹㐳㘱㘰愶㤰㜹㌳搵慢㑢敡㡢愹扥㔵慢〱㙤愶㔲㍢搰㙥㐷㑢敤ㅡ㘸扡〷㡤挵ㄹ摤㠳挶㍡㡤㈰㘸搳ㄴㅢㅦ戴愹慡挱晢㍢ㄳㄶ㉢㍢㜰挵㉢㌴捣ㅤ搰㔸㥥㈱愱㑤㐶㡦ㄲ戴晢㠸攱㌶㌴㌹搰㙥挱㤲昱㠰ぢ挳昸㌲って㔱捤㤲ち㐷㝤㉢搵㡦㘸㌵㄰敦愴搴㠸〳昱㘳㘸愹㘵㠱㐵昷愰慤搵㍤㌶㜸㥦昶㈰㝡〴㐱㑢㈹㌶㍥㘸㐹搵攰晤㙤ち㡢愵ㅣ戸攲〰ㄳ收づ㘸慣挷㤰搰攲攸㔱㠲昶㉣㌱戰㜶挲挱昰㈴㤶㡣攷㌴〶慣㍢㘱㠵挱㔹㜷㕥愰㥡㌵ㄴ㡥㥡㜵ㅡ挶㑢㕡つ㘸愳㤵ㅡ㜱㐰㝢ㄹ㉤戵慣愸攸ㅥ戴ㄷ㜵㡦つ㠶挶㑡㡣㈰㘸摢㉡㌶㍥㘸摢愸〶敦敦㔹㔸慦㈲ㄳ慥昸㤶㜲捣ㅤ搰摥㠴㈳愱つ㐷㡦ㄲ戴㌷㠹攱ㅤ㌴㌹ㄸ摥挲㤲昱戶ぢ挳㤰㌲っ敦㔲捤慡ち㐷晤㌶搵敦㙢㌵㄰て㔶㙡〷昱㠷㘸愹㘵〹㐵昷愰㝤愲㝢㙣㌰㌴㤶㕥〴㐱摢㔴戱昱㐱摢㐴㌵㜸㝦〳挳晡ㄲ㤹㜰挵愷愸㌰㜷㐰晢〶㡥㠴搶ㅦ㍤㑡搰搶ㄱ〳慢㈳ㅣっ摦㘲挹昸搲㠵挱㉡挳昰㌵搵慣㤲㜰搴慣挴㌰扥搱㙡慣㘹扤㤵ㅡ㜱慣㘹摦愱愵昶ㄷ㉣㜷て摡慦扡挷〶㐳慢挴〰㐱搰㝡㉡㌶㍥㘸㠶㙡昰晥㙥㠶㔵㡤㑣㥣扣昹ㄳ收づ㘸㉣戱㤰搰慡搰愳〴敤ㄷ㘲㘰㌹㠴㠳㠱㜵ㄷ挶㝡㡤〱敢㑥㠵挲攰慣㍢晣攵㙡挱戲〸㐷摤㡢敡ㅥ㠸挹ㄷ㈸㠰昶昳扦摣慦攰慡搱㔲换㈲〹㕣扢昱㍡㡤ㄵㄵ戲挷〶㐳摢っ昲ㄱ扣慢㥥搷㘹㍦㘰㍡㠱㉦㌹扥㔷つ摥摦摡戰〶㈱㤳㠴搶ぢ㜳〷戴慤攰㑢㘸摦愲㐷〹㕡ㅦ㘲㘰㘵㠳㠳㘱〸㤶㡣㕡ㄷ㠶慦捡㌰㙣㐴㌵ぢ㈵ㅣ昵㔰慡㌷搶㙡㈰晥㕣愹ㅤ挴〳搰㔲换慡〸㕣扢〱㡤㈵ㄴ戲挷〶㐳㘳㌵挵㠸〰㘸ㅦ㉢㌶扥㌵敤㈳搵攰晤㝤づ㡢昵ㄷㄲ摡㈰捣ㅤ搰㔸㐴㈱愱㝤㠰ㅥ㈵㘸㕢㄰〳㑢ㄹㅣっ慣慣㌰戶搲ㄸ戰敥扣愳㌰㌰㔳挸ㅣ㑡㜵愶愴㘶㜱㠵戱戵㔶〳摡ㅢ㑡敤㐰ㅢ㠱㤶摡㕤愰挱戵ㅢ搰挶敢ㅥㅢっ㙤㌲㝡㡣〸㠰昶㜷挵挶〷敤㙦慡挱晢㥢ㅥㄶぢ㉥㈴戴㔱㤸㍢愰捤㠰㉦愱晤ㄵ㍤㑡搰㜶㈰〶㔶㌸㌸搰㔸㑡㘱散攸挲昰㝣ㄹ㠶〸搵慣㜴㜰搴慣愶㌰㘲㕡つ挴捦㈸戵㠳㌸㠱㤶㕡搶㍤攰摡つ㘸㉣㤲㤰㍤㌶ㄸ摡㍥㤰㡦〸㠰昶㠴㘲攳㠳昶戸㙡昰晥づ㠸挵ちぢ〹敤㌷㤸㍢愰㘵攱㑢㘸㡦愲㐷〹摡㌸㘲㘰㥤㠲㠳㠱戵ㄳ挶㉥ㅡ〳搶㥤〷ㄵ〶㘷摤㤹㐰㌵㑢ㅢㅣ㌵换㈷㡣㐹㕡つ㘸㙢㤵摡㠱㌶〵㉤戵㑢愰挱戵ㅢ搰㔸ㄵ㈱㝢㙣㌰戴愵㤰㡦〸㠰㜶愷㘲攳㠳㜶㠷㙡昰晥㜶㠸挵㤲ち〹㙤〶收づ㘸慣㡢㤰搰㙥㐳㡦ㄲ戴㔹挴㜰㄰㥡ㅣっ㉣㤶㌰㘶扢㌰摣㔴㠶㘱㑦慡て㉥愹㔷㔱㍤㔷慢㠱昸㍡愵㜶㄰捦㐷㑢敤㤱搰攰摡つ㘸㉣㠳㤰㍤㌶ㄸㅡ㉢㈲㐶〴㐰扢㕡戱昱㐱扢㑡㌵㜸㝦㙦挴㘲つ㠵㠴戶㉦收づ㘸慣㜹㤰搰慥㐴㡦ㄲ戴晤㠹㠱㤵〷づ㌴ㄶ㐲ㄸ㜵づ㠶㐹挳㔳㐹㜱愹挲攰慣㍢㔹慡㔹挸攰愸㔹ぢ㘱攴㑢敡㠴戸㐸愹ㅤ㘸㌶搵㍣㈴㜸〴㥥㠲㤹㐰戰攰㠱づ摢㙢㔹捦㠰㙢㌷㜰戲昸㐱昶攸ㄴ攷㐲㜵晣㘳攵㔹攳〵㉢ㅢ㐶〴攰㍣㔷㔱昳攱晣㠳㙡昰晥㝡㠹戵ㅡ㤹㈴捥㈵戸㔷挰挹㠲〶㠹昳㙣昴㈸攱㙣攴㕤㘶㐵㠱〳㠸㔵づ㐶戳〳㠸㐷愱挴改㘵㠰づ愴㥡㐵〸㡥㥡㠵づ㐶慢㔶㘳挳㍤㔹愹ㅤ昸换搰㔲换㤲〴㕣扢〱㡤昵ぢ戲㐷愷搰摣〷㡤㙥㠱㝣㐴〰戴摦㉢㌶㍥㘸挷愹〶敦㉦㥥㔸㉣㝥㤰搰づ挶摣〱敤㙥昸ㄲ摡㌱攸㔱㠲㜶㈸㌱戰㡥挰挱㜰て㤶㡣挳㕤ㄸ㡥㈸挳㜰㈴搵㉣㑢㜰搴昷㔲㝤戴㔶〳昱㈱㑡敤慣㠳挷愲愵㤶㌵〸戸㜶〳ㅡぢㄶ㘴㡦つ㠶挶摡㠵ㄱ〱搰㔶㈸㌶㍥㘸换㔵㠳昷㔷㔲慣愷㤱㐹㐲㍢〹㜳〷㌴㤶㉣㐸㘸㙤攸㔱㠲㜶ち㌱戰㜰挰挱挰㍡〶攳㌴㡤〱敢捥㔲㠵挱㔹㜷捥愰㥡㜵〸㡥㥡愵っ挶㔹㕡つ㘸つ㑡敤㐰㍢〷㉤戵慦㐲㠳㙢㌷愰扤愶㝢㙣㌰㌴ㄶ㉢㡣〸㠰戶㐸戱昱㐱㉢慡〶敦㉦慢㔸敦㈲㤳㠴㜶㈱收づ㘸慣㔱㤰搰ち攸㔱㠲㜶㌱㌱戰㔲挰挱挰挲〵㘳戵挶〰㘸ぢㄵ〶〷摡㘵㔴戳昰挰㔱戳㜶挱戸㐲慢〱㙤㍦愵㜶愰慤㐱㑢㉤慢っ㜰敤〶㌴㤶㈴挸ㅥㅢっ㡤搵〹㈳〲愰敤愵搸昸愰㉤㔰つ摥㕦㘳戱㔸捦㈰愱㕤㡢戹〳摡㑦昰㈵戴㜹攸㔱㠲㜶㍤㌱戰㠰挰挱挰㑡〵攳㐶〷〳㥥㈲ㄲ㘲㡦㌲っ㌷㔳捤㐲〲㐷捤㘲〵攳搶㤲㍡㈹㘶㉡戵㠳昸㜶慡㐹慢昴ㄴ㈱㤴㈳㥦㈲慡攱㈰㐱㌷㜰戲㍡㐱昶攸ㄴ愷晢㈹㠲㠵ち㈳〲㜰㑥㔳搴㝣㌸愷慡〶敦㙦扢㔸㝤㤰㐹攲扣ㄷ昷ち㌸㌷㠲㉦㜱㑥㐶㡦ㄲ捥晢㜸㤷㔹㑢攰〰㘲搱㠲昱㠰〳㐸㍥㐵㡣㔷㠰㥣戵敡㈱慡〷㤴搴ㅢ㔳晤㠸㔶㘳㡤摤㐹愹ㅤ㥣㡦愱愵㜶㄰㌴摤㠳挶㜲㠴慥愱戹㥦㈲㠶愰㐷㄰戴㤴㘲攳㠳㤶㔴つ摥摦㠳戱戶㐶㈶〹敤㘹捣ㅤ搰㔸㤰㈰愱挵搱愳〴敤㔹㘲㘰㔹㠰〳㡤㔵ち挶㜳㉥っ攱㌲っ㉦㔰㍤慡愴㘶愱㠲昱㤲㔶㘳挳ㅤ慤搴づ攲㤷搱㔲ㅢ㠱愶㝢搰㔸㝦搰㍤㘸㉣㐵〸㠲戶慤㘲攳㠳戶㡤㙡昰晥㠶㡣挵攲〵〹敤㜵捣ㅤ搰挶挱㤷搰㠶愳㐷〹摡㥢挴㌰ㅥ㑤づ㌴㤶㈵ㄸ㙦扢㌰っ㈹挳昰㉥搵ㄳ㑡敡㕤愸㝥㕦慢戱愶つ㔶㙡㘷㑤晢㄰㉤戵慣㈱攸ㅥ㌴ㄶㅣ㜴てㅡ㙢て㠲愰㙤慡搸昸愰㙤愲ㅡ扣扦㍢㘳捤㐶㈶〹敤㌳捣ㅤ搰收挲㤷搰晡愳㐷〹摡㍡㘲攰㌹㝦〷ㅡ敢㄰㡣㉦㌵〶慣㍢㤶挲攰慣㍢㕦㔳捤㌲〱㐷㍤㥦敡㙦戴ㅡ搰㝡㉢戵〳敤㍢戴搴敥て㑤昷愰戱挲愰㝢搰㔸㙣㄰〴慤愷㘲攳㠳㘶愸〶敦㙦搵㔸㌶㌲㐹㘸㍦㘱敥㠰挶ㅡ〳〹慤ち㍤㑡搰㝥㈱〶㥥攴㜷㌰戰昰挰㔸敦㘰㤰㑦ㄱㄵち㠳〳㑤搴㐰摤㔸㔲㉦愱扡〷㘲㌸〶㈷摦㜳晣晣㐳搹㌱㌸戴搴戶㐲搳㍤㘸㉣㈹攸ㅡ㥡晢㠹㠰搵〵㐱搰㝥挰㜴㠲㡦挱愹〶摦敦摢ㅣ㡣㑣㕤晤扥つ扦㝡挱㙥㤵扦挱㔲㡢㘷㥦敡㈲扦㉣愲㔷搱〹戳㠴〰㕦ㄷ㔱摦搰㈰扦㘹愱㌷㝥㠴愲㘵㠹摤㌲ㄳ扦扡㠲㥦㥥㤸㕢摦愸㍥敡㡦㕦㘳攱户昰敢㥦㌹㌰愵挷捥㐶㜱㜶ぢ㝥昷愰㘷㜱㝡㉢㝥㉤愷㔰搳戸㐷戶慤捤㙥㘹晡㕦昸㠵ち㝣昷〵扦愳㄰ㄷ攷户㈹〲扦㜶攲㌹㌴〷㥥慥㤷挴挶戴昳㤸㠹㕦㑦㘱㕤㐴㈵㝦扢攲㍦晢攱ㅣ愳ㄷ㔶㌱晦昷㘱ㄵ㕣扦换㔲㈹扥挵㠳敤搴㈲ㅥ㔱戱㥥㤳㘷㑤㠰搹㠷慢㙤㕦㤸ㅥㄳ㕡ㅢ㘵つて㑣挸慣㐵㐴㝥㠳㤲㌴ㄵ搵㠷㘲㠵昰摥㑤㝥㈵〸扦〱慥愲㝡㐵㝤愱㙤戱戱搸慥㕦戴戸つ㕦晤搱㡢昷㕤㕦慡㡥㐴搷捥捡ㅤ㔸㌰搳戳戱㉥摢搲㤲㕤㔵搳㔸搷㘰㌷㉤㙡㕢㕣㔳户ㅣ搵ㅤ昸㍤ㄹ㙣㠳㌵㌵㌵收㐶㤸㡦㠳ㅣ㕢摥戱挸挸慣㘶㍦㜷昴㈴㐴戸摥㥡㠴㔱㈹㍥て扣扢〳㜸扦㜸㜷摢敦敡愶っ昱换愲㥣扢㉡㑥㐱づ摥㕤㝤ㄱ㘷挰㤱挳㙤捥挴㉡㉣捥搱搱㠱敥攸㠵㠸扡㈶昱㐱攰㈴戶攰㠸攵㤳搸捡㌳㠹㡢㤱愷㙣ㄲ㤷改攱㠶扡㠷㕢愳愳挳摣搱㙢换㈷昱㐶攰㈴㐶昸㈷戱慤㘷ㄲ搷㝢㈷㜱戳ㅥ㙥㍢昷㜰户敢攸昶敥攸扤攵㤳昸㙢攰㈴㜶昰㑦㘲㐷捦㈴敥昳㑥攲㈱㍤㕣挴㍤摣㘳㍡ㅡ㜵㐷㥦㉥㥦挴㌳㠱㤳㐸昸㈷㤱昲㑣攲㔹敦㈴㕥搰挳㘵摣挳扤慣愳㘳摤搱搷换㈷昱㘸攰㈴挶昹㈷戱㡢㘷ㄲ㙦㝡㈷昱慥ㅥ㙥㠲㝢戸て㜵㜴愲㍢晡㔹昹㈴搶〶㑥㘲㡡㝦ㄲ搳㍣㤳㔸攷㥤挴搷㝡戸改敥攱扥搳搱摤摣搱㥦捡㈷㜱㕢攰㈴㘶昹㈷㌱摢㌳㠹㕦扣㤳㄰搸㑤挸㑤㜴㑦昷㜰搵㍡㍡挷ㅤ敤㠵愸㙢ㄳ扤㉥㜰ㄲ昳晤㤳搸换㌳㠹㍥挸㔳戶㠹㙥愴㠷摢摢㍤摣〰ㅤ摤挷ㅤㅤ㔴㍥㠹㉢〳㈷戱扦㝦ㄲ㜵㥥㐹㙣攱㥤挴㔰㍤㕣搶㍤摣〸ㅤ捤戹愳愳捡㈷㜱㔱攰㈴㙣晦㈴ㄶ㜹㈶戱㠳㜷ㄲㄱ㍤㕣扤㝢戸㠴㡥ㅥ攰㡥晥愶㝣ㄲ㘷〷㑥愲搱㍦㠹㘶捦㈴挶㜹㈷㌱㐱て㜷愰㝢戸㈹㍡摡攲㡥捥㈸㥦挴挹㠱㤳㔸收㥦挴ち捦㈴㘶㜹㈷戱愷ㅥ㙥㤵㝢戸昹㍡㝡㤰㍢扡慦㥡㠴㜱㌰愲㕤㍤㥢ㅦㄳ㌸挵㐳搱搳㌸っ愶晣搹晣㜰㐴摣㑦㜱晢㝢愷㤹搵ㄳ㍡ㄲ捡搲㔳㥣慤愳㐷戹愳㑢搴㌴搵昳散㈱㠱ㄳ㌹㤶㈳㤶㍦挵晤摥㌳㠹㐶敦㈴づ搴挳㥤攰ㅥ㙥㤹㡥㥥攸㡥ㅥ㕣㍥㠹戶挰㐹㥣攲㥦挴㘹㥥㐹ㅣ敡㥤挴㤱㝡戸㌳摣挳ㅤ慢愳㘷扡愳㈷㤵㑦愲㈱㜰ㄲ攷昸㈷㜱慥㘷ㄲ愷㜸㈷㜱㠶ㅥ敥㝣昷㜰攷攸攸〵敥攸㠵攵㤳㈸〴㑥攲㘲晦㈴㔶㝢㈶㜱戱㜷ㄲ㤷改攱㉥㜳て户㐶㐷㉦㜷㐷慦㔵㤳㌰慥㐰戴慢㔵㜷扦挰㈹慥攱㝣捡搷㤸慢ㄹ㜲扤㌲扢摥㍢挵㥢昵㘴晥攴㥥捣敤㍡㝡㡤㍢㝡慦㥡愲㕡㙤攷〵㑥攲㝡晦㈴㙥昴㑣攲㍥敦㈴ㅥ搲挳摤散ㅥ敥㌱ㅤ扤挵ㅤ㝤扡㝣ㄲ㌳〳㈷㜱扢㝦ㄲ㜷㝡㈶昱慣㜷ㄲ㉦攸攱敥㜶て昷戲㡥摥攳㡥扥㕥㍥㠹挹㠱㤳戸捦㍦㠹〷㍣㤳㜸搳㍢㠹㜷昵㜰て戹㠷晢㔰㐷ㅦ㜶㐷㍦㉢㥦挴㑥㠱㤳㜸捣㍦㠹㈷㍣㤳㔸攷㥤挴搷㝡戸㍦扢㠷晢㑥㐷㥦㜲㐷㝦搲㤳攰ㅥ户㔲挴〳㈷昱㉣㐷攴㍥戵晤㉤挳㜳っ戹㔶捣㕦扣㤳㄰㄰挸搷㈳㉦㘰愱戴㍦慤搶搱ㄷ㕤搱敡㍥㜰㌶昸㡤㈲敢扡㌷挶㕢敡〶㍢捦㕦摢㥣㠸摦㙣ㅣ搵㠰户㜹ㅢ昰ㄳ㤹㉦㘱ㅣ㔱㑢㠳ㅣ收㕦搵〲㥤摡㡤㤴㠳㝦昰晡戹㍤㌱〰ㅥ愷㘸扥捣昰愶慡捤晣㥢㕡㤰晤㌷㔷づ晥愱晦㐰户㈷戶㠰㈷晢晦㥤攱慤㔴㥢昹㡡㕡㤰晤㠷㉡〷晦搰㝦㤸摢ㄳ㈳攰挹晥慦㌲扣慤㙡㌳㕦㔳ぢ戲晦㜶捡挱㍦昴摦摥敤㠹ㅤ攰挹晥慦㌳扣愳㙡㌳摦㔰ぢ戲㝦㐴㌹昸㠷晥㔱户㈷ㄲ昰㘴晦㌷ㄹ㑥愹㌶昳㉤戵㈰晢㘷㤴㠳㝦攸㍦搶敤㠹㜱昰㘴晦户ㄹ摥㐵戵㤹敦愸〵搹㝦㠲㜲昰て晤㈷扡㍤㌱〵㥥散晦㉥挳搳㔴㥢昹㥥㕡㤰晤愷㉢〷晦搰㝦㌷户㈷㘶挱㤳晤摦㘷㜸戶㙡㌳㍦㔰ぢ戲晦㥥捡挱㍦昴㥦攳昶挴㝣㜸戲晦㠷っ敦愵摡捣㡦搴㠲散扦户㜲昰て晤昷㜱㝢㘲㝦㜸戲晦挷っ搷愹㌶昳ㄳ戵㈰晢㘷㤵㠳㝦攸㥦㜳㝢挲㠶㈷晢㝦捡昰㈲搵㘶晥㐳㉤挸晥昵捡挱㍦昴㍦挰敤㠹㐶㜸戲晦㘷っ㌷慢㌶昳㜳戵㈰晢ㅦ愸ㅣ晣㐳晦ㄶ户㈷㤶挱㤳晤搷㌱扣㐲戵㤹㕦愸〵搹㝦㤵㜲昰て晤て㜲㝢攲㔰㜸戲晦㤷っㅦ慥摡捣慦搴㠲散㝦愴㜲昰て晤㡦㜲㝢攲㔸㜸戲晦搷っ晦㕥戵㤹晦㔴ぢ戲晦〹捡挱㍦昴㍦搱敤㠹㔳攰挹晥摦㌰㝣㥡㙡㌳扦㔵ぢ戲晦ㄹ捡挱㍦昴㍦搳敤㠹㜳攰挹晥摦㌱㝣慥㙡㌳扦㔷ぢ戲晦昹捡挱㍦昴扦挰敤㠹㡢攱挹晥㍦㌰扣㕡戵㤹晦㔲ぢ戲晦㘵捡挱㍦昴扦摣敤㠹㌵昰㘴晦㝦㌳㝣戵㙡㌳㝦㔴ぢ戲晦㥦㤴㠳㝦攸㝦㡤摢ㄳ搷挳㤳晤㝦㘲昸㐶搵㘶晥慣ㄶ㘴晦㥢㤵㠳㝦攸㝦㡢摢ㄳ户挳㤳晤㝦㘱昸㑥搵㘶晥慡ㄶ㘴晦扢㤵㠳㝦攸㝦㡦摢ㄳ昷挱㤳晤搷㌳晣㠰㙡㌳昱㌵昷㜲㐷㉣晢㍦攴敥㔱晢戰摢ㄳ㡦挱㤳晤〵㝢㍣愱晢㔷扡晢晦搹摤愳昶㈹户㈷㥥搵晤㝢戰挷㜳扡㝦㤵扢晦ぢ敥ㅥ戵㉦扡㍤㈱㥦㌶㜰户捣㙡昴搰ㄷ㡢㑦ㅦ昲愸扡㠱㈸㡥慡扦慣昳㤶愹昸㈴㈱㔵㌵㡥敡敦㠱㉡㍥ㄵ㐸㔵挸㔱扤ㅡ愸㝡㑤慢㝡㍢㉡戹㍢昷捤㡢扢㜵㤹慢慦愳㝡㌳㌰ㄷ㜷摥㔲㘵㌹慡户〳㔵摣㐵㑢㔵㍦㐷昵㙥愰敡㍤慤敡敦愸攴㙥搶㌷㉦敥㙥㘵慥㑤ㅣ搵㠷㠱戹戸㔳㤵慡捤ㅣ搵挷㠱㉡敥㍡愵㙡愰愳晡㌴㔰昵て慤ㅡ散愸攴敥捦㌷㉦敥〶㘵慥㉤ㅤ搵扡挰㕣摣搹㐹搵㄰㐷㈵㜷㘵捣㌵ㄴ扥扥㔸摣愵㐹搵㌰㐷㈵㜷㔸㔴㤵慤ㄳ摣㜱㐹搵㜰㐷㈵㜷㑢㍥ㄵ㜷㑦㔲戵㡤愳㤲㍢ㅦ㥦㡡㍢㈱愹ㅡ改愸攴㉥挶愷攲慥㐶慡戶㜷㔴㜲㐷攲㔳㜱㠷㈲㔵愳ㅤ㤵摣㕤昸㔴摣㙤㐸搵ㄸ㐷㈵㜷ち㍥ㄵ㜷づ㔲ㄵ㜶㔴㜲搳昷愹戸ぢ㤰慡愸愳㤲ㅢ戸㑦挵つ㕤慡攲㡥㑡㙥挶㔴㤵戱攷收㉣㔵㐹愹戲㌴㜲挱敤㔳㥥敥晡昳昷捥改慥㠹攸㕢㠳摦搰攵㈶㈹ㅢ㥥昴㌴㜰㉢㤴つ㑦㜸ㅡ戸攱挹㠶挷㍤つ摣搶㘴挳㘳㥥〶㙥㕥戲攱㔱㑦〳户㈸搹昰㠸愷㠱ㅢ㤱㙣㜸搸搳挰敤㐶㌶㍣攴㘹攰愶㈲ㅢㅥ昴㌴㜰敢㤰つて㜸ㅡ戸㐱挸㠶晢㍤つ摣〶㘴挳㝤㥥〶慥昶戲㘱㙤㜹㠳愵ㅦ〳挱㔵㕥㉡敥㉤㔷〸慥攵戲攱ㅥ㑦〳㔷㙣搹㜰户愷㠱敢戲㙣戸换搳挰搵㔷㌶摣改㘹攰ㅡ㉢ㅢ敥昰㌴㜰㈵㤵つ户㝢ㅡ戸㕥捡㠶摢㍣つ㕣ㄵ㘵挳慤㥥〶慥㝤戲攱ㄶ㑦〳㔷㌸搹㜰㜳㜹㐳慦晦〷昱㐴昷换</t>
  </si>
  <si>
    <t>㜸〱敤㝤㜷㥣ㄴ㔵搶昶摣㘱愶㤸㙡挲戴㘲〲ㄶ〵ㄴㄳ㍡㜶づ戸㐸㑥〲㤲挱㍣㜶愸㠶㠱〹㌸㌳㈴戳ㄸ搶㔵搷㠰ㄱ戳慥慥㌹挷挵㠴搹㌵慤〱㜳づ慦慥㌹慣扢慥昹㝢㥥㕢昷昶㔴㔷㔵捦㠰慦晢晢晣攳敤改㍥㔳昷㥣攷㥥㝢敡愹㕢愱敦㍤㕤㔵㈱㉡㉡㉡㝥挶㡢晦昹慡攲挲敦㘶慤㘸㙢户㥡敡挶戴㌴㌶㕡戹昶㠶㤶收戶扡㔱慤慤㤹ㄵ㔳ㅡ摡摡扢〱㘰搴㌷挰摥㔶㕤摦搶㜰㤰㔵㔳扦搴㙡㙤〳愸扡愲愲愶挶慣㠴扤慦晡〴㜵挱㘴㉤戳㡡〲愸ち搳愰攸㑥㔱㐳㘱㔲〴㈸㝡㔰昴愴攸㐵搱㥢愲㤶㈲㐸戱ㄱ挵挶ㄴ㝤㈸㌶愱搸㤴㘲㌳㡡捤㈹戶愰㘰晢㘶㍦㡡晥㄰㍤㝦〷㌱㝢捣攸㘹搹㠵㔸㥢㔹敤㉤慤搶㑥〳攷摡㌱てて㠷敢挲㜵㤱㘸㍡㕣ㄷ摡㘹攰㤸㈵㡤敤㑢㕡慤攱捤搶㤲昶搶㑣攳㑥〳愷㉦挹㌶㌶攴㈶㕢㉢㘶户㉣戲㥡㠷㕢搹㔰㌴㥢㠹愵挲戱㜸扣㤰㑥愷㝡づ㠰攷㍤挶㡣㥥摥㙡ㄵ摡㝥㉤㥦㕢搲攷戴㌱愳敢昶戰摡㝦㉤㥦㕢挱㈷㕣㡥㙤㘹捡㌴㌴晦㑡㑥慢戹㑤攳㘳慤㕣〳㌷扥㘵戵㌶㌴捦慦㐳搸㈵㐴愳㤴慣ㅢ搵搶戶愴㘹㌱晢搱ㄸ慢戱㜱愶㔵㤰ㅢ扤㘹㙣㕢晢昴㑣㙢㔳㕢捦㈶昲㘷戵㕡捤㌹慢慤㜷搳戸攵㌹慢㔱〱摢㙡㥡收㘶㕡昷挸㌴㔹㔵㕣愸㙤戲户攱愴扣搵摣摥搰扥愲㔷搳㥣㌶㙢㘶愶㜹扥㐵㐸㜵搳㠴㈵つ㜹㔱㔵㠵㜷㐵户敤晣㈲㤳ㅢち昱㌴㡤㔹㤰㘹㙤㤷㈵㙥挲戰ㅦ搶搱㕤攴㕡㤴挴挵㉥㌵搰㔵㡢摢㙣㔶㐳搳㘴慢戵搹㙡㘴㈳摣㤲㐳㕤㈰㐹㤰扤ㅤ㡡㑣改搵攱㔶ㄲ㍤搴捥挷㜵㘱㉢挶㐰㠸㉤挶捥㘹㙥㈸戴戴㌶敤㌴戵愱㜹㜸㌸ㄲ摤㘹㙡㘶昹昰㘴㈲㙥づ㠲搵ㅣ㑣摣搶㄰摤㘷㕢换摢㠷愵㠶㤹摢㔰㍤〴㐲㔴扤㠲摤摢改㤴扢㔸㘵㝤愶戲㍥㕢㔹㥦慢慣捦㔷搶㕢㤵昵㠵捡晡昹㤵昵ぢ㉡敢ㅢ㉡敢ㄷ㔶搶㉦〲㐶扦㙡扡㜷慦㔴慦㡡㕢摥㥡㤳敢㌳㘷捡㠹昳挷慥扢㈳㜴搹摤㠲㝢戴㍣㈰㙣㠷㠵昲㐱㙥て慢戹〳㠴戱㈳㐴㡤っ㌲ㄲㅥ㘶づ愵㝥㈷〸㈱㥥㐳㤴㡣昴昹㍢㜶㔹ㄶ摦昷㥥昱愷摤晦攵捦㕢敤晥搱ㄱ㠲挷ぢ搹㐴ㅤㄶ捡㌷戱ぢ㕤㠵㈰㡣㌰㠴摤㐴㌸㌹捣㡣㔰ㅦ㠵㄰攲〹搵挴㤵㝦㍢晣搲㌳㕦㌹㘵昲摤㝦㝤㝤摦㜹晢昴㍦㕥昰㘸㈴㥢㠸㘳愱㝣ㄳ〹扡㑡㐲ㄸ㈹〸㥢敡攸㌰㌳㑤昵㌰〸㈱ㅥ㔲㉤㡣㝥昴晥㘳㥦扤㘰挴昸㌵㝢摤㍥㝤攷〷愶昵㄰㍣搴挹ㄶ㝥㡦㠵昲㉤っ愷慢摤㈰㡣ㄱ㄰㙡㈵挰搳㐸敡㐷㐱〸㜱㡦㙡攲㥢㙦㉡㈷㙣㔳摤㝦敡敡㠹扢㥦㍥㘶敢㜹捤㠲晢㤴㙣㘲っㄶ捡㌷㌱㤶慥挶㐱ㄸ攳㈱㔴ㄳ愱㘱收〴敡㈷㐲〸㜱扢㙡㈲㥦摥昱搴扢攲㈳㈷摥㌶㜱改㍢慢挶㌶ㅤ㈲㜸㤸㤶㑤散㡥㠵昲㑤㑣愶慢㈹㄰挶㔴〸搵〴晡攴ㅥ搴㑦㠳㄰攲〶搵挴㡣搹戹㕢挵摡㠷㐷慦晥晥敢㔷昶㤸昳㘶㡤攰㐹㐰㌶㌱〳ぢ攵㥢㤸㐹㔷戳㈰㡣搹㄰㜶ㄳㄱ慣挵ㅣ敡攷㐲〸㜱愵㙡攲摥㌷㕦摣扡晦戸攳㈶㕦㌰㘷扦敥昱收慢扥ㄴ㍤㘰㤶㑤散㠹㠵昲㑤散㐵㔷㝢㐳ㄸ晢㐰搸㕢ㅢ晤㘹㕦慡昷㠳㄰攲ㄲ搵挲㈹ㅦ散晤㜹搵㍤〷㑦㌸扤㝤搹ㅢ㤵㡦㑤㙣ㄱ㍣㝦挹ㄶ敡戱㔰扥㠵〳㘰㌵㌳㄰㐶ㄶ㐲昱㠴づ㤵愳㍥て㈱挴戹慡㠹㔰㥦扢扦㜸㘷㠷㔷挷摤㔲摢㌳晦挹㐶扢晤㑢昰散㈸㥢㈸㘰愱㝣ㄳ昳改㙡〱㠴搱〰愱㜸㐲ㄳぢ愹㕦〴㈱挴改慡㠹㌵户㥦ㄵ㝥㙣㙥㜴摣㕦昶㝤收搶㌳㙦㌸㈱㉢㜸敥㤵㑤㌴㘱愱㝣ㄳ捤㜴搵〲㘱㉣㠶㔰㙢㤱ㅥ㘶ㅥ㐸㝤㉢㠴㄰㝦㔲㑤㝣㌵㙢愷攳㡦㙣㌸㝡晣㙤攳晦摡敦敤摣㠹㈹挱㌳扢㙣愲ㅤぢ攵㥢㔸㐲㔷㑢㈱㡣㘵㄰慡㠹搸㌰㜳㌹昵㉢㈰㠴㌸㔶㌵㔱㝦敡愰捦㍦㍣愰㜹搲戱㤹搶㕢敡攷摤㜶㡤攰㜵㠳㙣攲㘰㉣㤴㙦攲㄰扡㍡ㄴ挲㌸っ㐲㌵㤱ㄸ㘶ㅥ㑥晤ㄱ㄰㐲ㅣ慥㥡㜸改戵攴搸敦愷摦㌱昵挲㑢慣㠷㕥扡昳搸㔴㌵慦㑡愲㝥㠷㜹昷ㄹ㘴㍣慥㍣㜲㤹戶㜶㜵㜲攳㐱攱搷㍤昷㜵㝤敡ㅢ摦㥡晢敦㥦晡搰挸慦㜲敡㌳㔷㠲㈱昳㈸〸攳㘸㠸摥戸㘶㙢㌸愸愵㜹㘰㉣ㅥㅡ㠶㑥㝣っ慤挷㐲〸戱㐲㙤㥢戵㉢㡦㝡攰敡㑢㈷㡣㍢扢攱捦慦㝥㤱扦晥㐴挱㡢㐵㙥ㅦ昳㌸㡡㍦㐲ㄸ挷㐳㤴戸㡡っ㌳㑦愰昵㐴〸㈱摡㤴慢愶敡扥㜷㌴ㅤ搹㙦攴ㄵ㉦摥㝦㐶挵ㅤ㝤㡦ㄱ扣攴㤴㍤改㈴㉣㤴敦㐹㈷搳搵㈹㄰挶愹㄰昶㜱㈳㍥捣㕣㐵昵㘹㄰㐲㌴慡ㄶ㌶㌹㜳搶昸㠳收扥㌳昹摥昰㝢ぢ晦㝥㙡㜶㑦挱敢㔹搹挲ㄹ㔸㈸摦挲㤹㜴㜵ㄶ㠴㜱㌶㠴摤〲㜶戸搵㔴㥦〳㈱㠴愵㕡戸㘷攲慢㜳搳㝦㡡㡣扣㜵挸㍡昳愷㌷搶㐶挵愶㌰换ㄶ捥挳㐲昹ㄶ捥愷慢ぢ㈰㡣ぢ㈱散ㄶ戰㌳㕣㐴昵挵㄰㐲散慦㕡攸戱敡㜷㝤㝥摥㜴户㈹㤷つ㍢㙤㜰㘰㘲收ㄳ戱ㄹ捣戲㠵㍦㘳愱㝣ぢ㤷搲搵㘵㄰挶㕦㈰搴晥〶㥡㉥愷晥ち〸㈱收愹㈶㙥㍡挹攸扥敢㌱ぢ㐷㥦㜲昸㜵扦て㝦㤰扢㑢昰㍡㕦㌶㜱ㄵㄶ捡㌷㜱㌵㕤㕤〳㘱㕣ぢ㘱慦〴づㅡ搷㔱㝤㍤㠴㄰搳㔵ぢ㡦㕥扡敤攴搵敦㥣㍤昲愴㡢㥥㌸㘹晢敦づ㝢㐵㙣〱戳㙣攱㐶㉣㤴㙦攱㈶扡扡ㄹ挲戸〵挲㙥〱㥤改㔶慡㙦㠳㄰㘲㤲㙡愱攷㍥㤱挷㠳て捣㥢㝣捣攵㠱㌵昱扦㕦㔳㉦晡挲㉣㕢戸〳ぢ攵㕢昸㉢㕤慤㠱㌰敥㠴戰㘹㡡㘰㈵敥愲晥㙥〸㈱㐶慢㈶㕥㍦昷晣㡦摥扥㌰戳晢敡㤱㡦扥戶散愵晤㜷ㄶ晤㘰㤶㑤摣㡢㠵昲㑤慣㠵搵扣て挲戸ㅦ㐲㌵㠱戵㜸㠰晡〷㈱㠴搸㔵㌵㜱搴㔷㜳て㙥㜸昱㤳戱㐷㑥ㄹ㈸㕥㝦㈴晡愱攰户㉢搹挴挳㔸攸㕢㜲㡤ㅡ㠹摡搷愸搱㜸㌴㘲㍥㐲㕦㡦㐲ㄸ㝦㠳攸㍥㌶搳㥥ㄹ㠶ㅥ晢ㄸ搵㡦㐳〸ㄱ㔳㑤摣扢晡慣㝤敢㙡搷㑤扤㙢晦敢摥昹昰昱敦晡昶㝣ㄲ收ㄹ敡㤲㜸㙣㙢㘶ㄹ扥㘴㜴㝣㝦㠹搴㠵昸搷昵ㄷ㌷㝣㙦㉢挴ぢ挹㐲㌸㥣㡦㠷㌲搱㑣昵㈰戸㕤摦㙦〸㍣㠵昴㉣捣㙢㘸捥户㉣㤳㕦ㄹ㝥㌷㍡搳㘶㜵ㅣ㐶㠷㉡摢攸㤶㈵捤昹戶晥晥挶㔹敤㤹㜶慢㥦摢搶攱挴㔳㙤ㄶづ㜶㔶㥢㙣㙦㑢㜷戵戹㤹挶㈵搶愸攵つ戶㜹㠰换㡣慦㔳㉤搹昲搶昱慤搶㠱㐵慢㈷愲㔱昸扥扦㔴晡昶慣愵㙤戲攳ㅡ㌸㘶㐱㑢㥢搵㉣挳ㅢ摡㌴扤㈱户挸㙡㥤㘵㜱戴挰捡换㔵摤㤴㈶昵㥤㙥攸戴㘶慣㈸扥愵攵〷㍢戵㠵㜱换摢慤收扣㤵㐷扣㡢慤搶昶ㄵ戳㌳搹㐶㙢戳ㄲ㠸摤㈶っ㝤㑢搴攳㕢㜲㑢摡挶戴㌴户户戶㌴㤶㕡㐶攵㤷㘶昰㍤㌲㍦戵㈵㙦攱㙢㘰ㄵ㕦ㄵ愲愲㕢㌷㈱㉡㜶昴㍢㐹搳㙦㕢㥤摣㄰㡥㑤㍣〰摢㝣㡢搲㙥㔷㌷ㄳ㙢㠷戵㘸戴搸㈷㉢户改挲㤹昴㑢㌷㍢㤴〷㍡搶㠹㐳㉢㐴㙦㕦ㅥ㉤㘳㉣㙥戹晦㉥戸戲戲㡦㕡晢㜱㑢昱㕤㝢㘲愶㌹摦㘸戵㜶㍡㌰㈴ㄸ㤱昹ㄴ㐴㜵ㄸ㝢㜳㔹昶慡㠰㄰换挵㡡敡㘵つ昹昶〵挶〲慢㘱晥〲㕥晦㘱昰愸愶㠶搴㝡㕥收搳㔰㤹捦㔰㍣ぢㄱ〸㔴ㄸ捦ㄱ㘴〴捣㜵㜶戹㥡摦㠰㌷晣㕢㝣㈵㙡㤹㜲搴〰㐳㍣㙤搵㑤戸㐰㙢敢搶捤㙦㉤㈷㘶摡ㄶ戴戳㝢㜶㙥愴扦攷㈹㕥㠰愸摥〶愲换㐱〲㕥〳㔷㜱㉣愴㔷搳㔸慢㤰挱〸㤴摣扢㐵愶扡挹ㅥ搴ㄸ㙢戵攵㑣㡥㝥㑣挲扥戲摣挰ㄲ㜶晥㥥㑤散晤昸戲捦㘳㘹昷㈶㡣愳㘰㉢㤹〰つ㤵戵散㈵搶散㈵㜵扡㜶㐰㤵攰㈱㈸ㄷㅤ㕥㝡㐸㠵敤〹㍢づ昶㤷㡡㙥㑡㜶扥ㄲ㠸㥤㤷㝢㠶扢愳㤷㡥㠷㘰㤸㈶㍦挱㙡㥥扤㘲戱搵㐶㜸㡤搱㈹㤵敥摤㡢捥愶攵戲㜳摡ㅢㅡ摢敡㄰改㠴搶㤶㈵㡢㝦㑤㍦昴㘵扥〸愱㕦搵摢愳ㄷ慦晦㍡㠱慥㡡敥㑢戹㙤敡敢㉢㙡攸㡤ㅡ㜳㙢ち昶㔶㌸晢ㄹ晦攴换㝣ㄵ晦〲㥤搹慡㠷〰戱㈱㘳㐷搵挰昷㙣〲㐳戳㕢㉤㌹ㅡ㔶㈳ぢ㘰扢㔷搳扣㤶搶㐵搹㤶㤶㐵散㑦扤㘵愹㙤㠱㘵戵㜳㠴愹㠷ㅡ㔱㤳㈳㘷㐲㜴敢㔶㌲㔲攴ㄸ㡡摡ち晥㡤㌷㈱㝡㡤㙡㙣ㅣ愸㍤戶ㄹ㙦㐱搵つ㘳㕤挶摢㔸攸㕤㘸㘸捥㌴㑡㔱户扣戱㑤㙣㠹㜵收愰捥挹〳㡦摢敤㠱㌹ㅦ㑣扤㘸敥愸㡢㤶㝣㌳攰〸㌱㐰ㄹ㍣〳㑡摢挳换㈰㝣捣昷㈰㐴㝦挰㜸㉣挱㜲改换㝣ㅦ㘵昳〳㡡㝦㐰攰㠸㈰㌹挶〱攱㈳扢㈸㜶挰㝦ㅥㄴ捣㡦㈹㍥㠱㄰㐳㈱戸㑢㥡㥦㐲攸㤷搸ㄸ晥戹愵攵搶摡ㄱ㙡敦搶晡ㄲ摡㠰搹㠹㑤散〴〴户㤸㐹㠶捣户㈸挸㠷愸㠱㘳㕦〲扡㉢㠳㘷戸㙢ㄷ㔴㤳〴㝣挷晡搵㠰昹ㄳ昰〳摢昸㤱攲㈷〸〷〱散㜶㈸㡡㄰搴㤲〰敥挸㘶㈵㠴㠸㐰㈵〹攸㠶㤲㝥㠹ㅦ㝥㜲㄰㄰㠶摡㑢㐰㜷晡㌴㍢戱㠹㈸敡昹ㄱ昰ㄵ㥣晢ㄲ昰愵㌲㜸〶攳ㄲ昰㌴㠸㔱〴ㄹ昲攷㠰昹ㄳ戰㌱捣㘶ㅦ㡡㑤㈰ㅣ〴㙣㘶ㄷ㐵ㄲ㑥㈴〱㥢ㄳ戴〵㠴㐸㐳㈵〹攸㡢㤲㝥㠹昷㥤〴愴愰昶ㄲ㌰㠰㍥捤㑥㙣㘲ㄸ敡昹ㄱ昰㕡㌹〲㕥㔵〶捦㔸攱㜰㜸ㅡ挴㈸戶㘵挸㉦㤷㈵㘰㝢㤸捤ㅤ㈸㜶㠴㜰㄰戰㤳㕤ㄴ扢挱㠹㈴㘰㘷㠲敡㈰挴㐸愸㈴〱扢愰愴㕦攲㘹㈷〱㈳愰昶ㄲ㄰愵㑦戳ㄳ㥢ㄸ㠵㝡㝥〴㍣㕣㡥㠰㠷㤴挱㌳㤲㌹ㄶ㥥〶㌱㡡摦愳㔱昱㐰㔹〲㜶㠳搹ㅣ㐱㌱ㄲ挲㐱挰㘸扢㈸挶挱㠹㈴㘰っ㐱㘳㈱挴〴愸㈴〱攳㔰搲㉦戱挶㐹挰㜸愸扤〴㑣愲㑦戳ㄳ㥢㤸㠸㝡㝥〴摣㔰㡥㠰敢㤵挱㌳捥㍡ㄹ㥥〶㌱㡡㤹っ昹摡戲〴捣㠶搹㥣㐳㌱ㄷ挲㐱挰㥥㜶㔱㑣㠱ㄳ㐹挰㕥〴敤つ㈱昶㠰㑡ㄲ戰て㑡晡㈵㉥㜵ㄲ㌰ㄵ㙡㉦〱昵昴㘹㜶㘲ㄳ搳㔰捦㡦㠰㜳捡ㄱ戰㕡ㄹ㍣愳挰㌳攱㘹㄰愳㔸挰㤰捦㉡㑢挰㐲㤸捤㐵ㄴ㡤㄰づ〲㥡敤愲㤸〵㈷㤲㠰ㄶ㠲ㄶ㐳㠸㌹㔰㐹〲づ㐴㐹扦挴㐹㑥〲㘶㐳敤㈵㘰〹㝤㥡㥤搸挴㕣搴昳㈳攰攸㜲〴ㅣ愵っ㥥㌱敡扤攰㘹㄰愳㌸㡣㈱ㅦ㔹㤶㠰㈳㘰㌶㡦愴㔸〹攱㈰攰㘸扢㈸昶㠶ㄳ㐹挰㌱〴ㅤぢ㈱昶㠵㑡ㄲ昰〷㤴昴㑢㉣㜷ㄲ戰て搴㕥〲㑥愰㑦戳ㄳ㥢搸て昵晣〸㘸㉥㐷㐰㤳㌲㜸㠶搰て㠰愷㐱㡣攲㜴㠶扣愸㉣〱㘷挲㙣㥥㐵㜱㌶㠴㠳㠰㜳散愲挸挰㠹㈴攰㕣㠲捥㠳㄰㌹愸㈴〱攷愳愴㕦㈲敢㈴㈰ぢ戵㤷㠰㡢㠱て㤸㥤搸㐴ㅥ昵晣〸搸戳ㅣ〱昳㤴挱㌳挰㍦ㅦ㥥〶㌱㡡慢ㄸ昲㥣戲〴㕣〳戳㜹㉤挵㜵㄰づ〲㙥戰㡢㘲〱㥣㐸〲㙥㈴攸㈶〸戱㄰㉡㐹挰捤㈸改㤷㤸攲㈴㠰搳〵㕥〲㙥愷㑦戳ㄳ㥢㔸㠴㝡㝥〴㡣㉥㐷挰㈸㘵昰㑣㍦㌴挳搳㈰㐶戱㤶㈱㡦㈸㑢挰晤㌰㥢て㔰㍣〸攱㈰攰㘱扢㈸㕡攰㐴ㄲ昰〸㐱㡦㐲㠸〳愱㤲〴晣つ㈵晤ㄲ〹㈷〱㡢愱昶ㄲ昰㈴㝤㥡㥤搸㐴㉢敡昹ㄱ戰㔳㌹〲㠶㉡㠳㘷㜲㘴〹㍣つ㘲ㄴ㉦㌰攴ㅤ捡ㄲ昰ㄲ捣收换ㄴ慦㐰㌸〸㜸捤㉥㡡愵㜰㈲〹㜸㥤愰㌷㈰挴㜲愸㈴〱㙦愲愴㕦㘲愰㤳㠰㘵㔰㝢〹㜸㤷㍥捤㑥㙣㘲〵敡昹ㄱ戰㔹㌹〲㌶㔵〶捦搴捤㈱昰㌴㠸㔱㝣挲㤰晢㤴㈵攰㌳㤸捤捦㈹扥㠰㜰㄰昰㤵㕤ㄴ㠷挲㠹㈴攰㥦〴㝤つ㈱づ㠷㑡ㄲ昰㉦㤴昴㑢〴㥣〴ㅣ〶戵㤷㠰㙦改搳散挴㈶㡥㐰㍤㍦〲㉡捡ㄱ昰昳㡦昶㌵戲㘷㘲㘹㈵㍣㜵㌲㐸㔹㌲㤷戳〹戰㈵㠳㤴㍤ぢ攳ㅢㅡ摢慤㔶㌹づ㔵㕢挰㍦㍢㔱㐳㤶㝢㜱散慤㌵㤳戳㔳㈰㌶㈹㡣挱昰ㅢ㌲㐳摡㔷㜴っ㐸㝡㠶晦散搱戱晦ㅢ攴晣捤つ㜲捡㈱捥㤲㠱捥㑥〶ㄱ搱㘹㕣挳㥣㥤㠳ㅤ㥤㘸〰扡㤸敦㤰㠴散㔲㜵昰㕣摡挹㠸㜷㡦㥦挸昴㤷㈲摥搹〹㠹づ㤵ㅦ晣㘴㘷昷㜶㔲㔶㉡㍢搰挸戱挴晦ㅢ愶㜵攷敦搹挳戴㤵㤵㌸戸㜵愳愸愲愸愶㌰㈰挴户㌸ㄸ昱ぢ昷〳㈰敦㔰㝣敥㠲昲㔵ㅥ㈳捤ㅡ㘲㤸摥㘷〶㈰ㅣ㠷搹㥥㈸ㅡ扤㈰㙡昵〴昷㐰扢㡢㘱ㄴ攲㈸搴ㅣ捣摡扤㘱㌷㙢㈱㝡㌲㈹㜰㡦㠹㔶㈳㠶晣㝦慤㥣戹敡㘳搰㐴攷㠳㤴攸㍦ㅢ〳戴㔹搳慣ㄵ捤戹〵慤㉤捤挸㕣攴搸改愸ㅣ㤲捥摡㐴挶㘸㥡搲㌲㘶㐹扢搱㌴戱〱晦㝡㌶捤戴ㄶ㕢㤹昶㌱㤸搲挱挰散ㄴ㑣摡换㘱搷㐹昹攵晦㍦㠷㘵㉢慡戰ちㄵ〲㥢㐳㡦捣ち昷摥㙢て㤰㉡㝡敢挶戶㈰㠱搱㤲戹㥢愴摤㌰㌰挴晥ㅢㅣ㜷㐵㘶㈷愲扢昰换慢㜶ㅤ㜲晥昵㍦慢晦㠷愳ㄷ捡㤷㜹㌴㔶摡㝢㈶摥〴㔵〲㥤搹挴戱愸㔷㍣ㄳㅢ㝤㠱敦㠶㙥㘰扥㑤づ晦㐷㥤㜴㍤㐳㤳敦㈹㠳㈷㤵攰㌸㔴㕢挹㐸〶挰㤱戹㈵挵㔶ㄴ〳㈹〶㐱㠸㌷搴扥㜳ㅥ㔰㜹㝣㍡昶㥤慤㠹搹㠶㘲〸㠴㘳摦搹㡥㍡敥㍢搸㔷晥㠸㉡㠳搹挰づ㔴敥〸㈱㑥㐰㤱㝤扢挲ㅣ㡡㘲㔹㠲㡥㈷挲㌳挸㕣㠷㉡〱戳ㄳ㥢㌸ㄱ昵㡡〴㤹㈴挸㈶攷昱㜲攴㍣愶っ㥥攴㠸㤳攱㘹㄰愳㐸㌲散㐷ㄵㄱ㔰㤴扥捣㌴摢ㄸ㐶戱㉢㠴㠳㠸攱㜶㔱㥣㠲ち㠳昱㌱㜷㈳㘸〴㠴㔸㠵愲扣㔶ㅢ㠹㤲㝥㠹㝢搱㐶㜱摣昶㔴愸扤〴㡣〵㍥㘰㜶㘲ㄳ愷愱㕥〷〱㙦搱㡢散ㅤ户㤶㈳攰ㄶ㘵昰攴㙥㥣㠹扡㤲㠰愹っ昹愶戲〴㑣㠳搹㥣㑥㌱㠳搱㜵っ㕣捦戲㡢攲㉣㌸ㅡ捣㐰㘶ㄳ㌴〷㐲慣㐶㔱ㄲ㌰ㄷ㈵晤ㄲ㔷㍡〹㌸ㅢ㙡㉦〱㝢〳ㅦ㌰㍢戱㠹㜳㔰捦㡦㠰ぢ换ㄱ㜰㠱㌲㜸㔲㑢捥㠷㈷㐹㐰㡥㈱㥦㔷㤶〰ぢ㘶戳㐰㌱㥦搱㜵㄰搰㘰ㄷ挵〵㜰㌴㤸慢戳㤰愰㐵㄰攲㈲ㄴ㈵〱㡤㈸改㤷㌸捤㐹挰㠵㔰㝢〹㔸っ㝣挰散挴㈶㉥㐶㍤㍦〲晥㔸㡥㠰攳㤴挱㤳昹㜲㈹㍣㐹〲㔶㌰攴㘳换ㄲ㜰㌰捣收㈱ㄴ㠷㌲扡づ〲づ户㡢攲㌲㌸ㅡ捣搵㌹㠲愰㈳㈱挴攵㈸㑡〲㔶愲愴㕦攲㔰㈷〱㝦㠱摡㑢挰戱挰〷捣㑥㙣攲ち搴昳㈳愰慤ㅣ〱慤捡攰挹换戹ㅡ㥥㈴〱㈷㌳攴挵㘵〹㌸ㄵ㘶㜳ㄵ挵㘹㡣慥㠳㠰㌳散愲戸〶㡥〶㜳㜵捥㈴攸㉣〸㜱ㅤ㡡㤲㠰戳㔱搲㉦㌱摦㐹挰戵㔰㝢〹㌸て昸㠰搹㠹㑤㕣㡦㝡㝥〴散㔷㡥㠰㝤㤵挱㤳㌶㜴ㄳ㍣㐹〲㉥㘳挸㝢㤷㈵攰㜲㤸捤㉢㈸慥㘴㜴ㅤ〴㕣㙤ㄷ挵捤㜰㌴㤸慢㜳つ㐱搷㐲〸㈶ㄵ㐹〲慥㐳㐹扦挴っ㈷〱户㐰敤㈵攰㈶攰〳㘶㈷㌶㜱ㅢ敡昹ㄱ㌰愱ㅣ〱攳㤵挱㤳搵昴㔷㜸㤲〴摣挹㤰挷㤶㈵攰㙥㤸捤㝢㈸敥㘵㜴ㅤ〴摣㘷ㄷ挵ㅡ㌸ㅡ捣搵戹㥦愰〷㈰挴㕤㈸㑡〲ㅥ㐴㐹扦挴慥㑥〲敥㠴摡㑢挰愳挰〷捣㑥㙣攲㙥搴昳㈳㈰㕣㡥㠰㤰㌲㜸㜲慥搶挲㤳㈴攰ㄹ㠶㕣㔷㤶㠰攷㘰㌶搷㔱㍣捦攸㍡〸㜸搱㉥㡡晢攰㘸㌰㍥收㑢〴扤っ㈱㜸㐵㉥〹㜸〵㈵晤ㄲ㐳㥣〴摣て戵㤷㠰㌷㠰て㤸㥤搸挴㠳愸攷㐷㐰晦㜲〴昴㔳〶㑦㐶搸㈳昰㈴〹昸〰㡤㡡㉤捡ㄲ昰㈱捣收㐷ㄴㅦ㐳㌸〸昸搴㉥㡡㐷攱㘸㌰㔷攷㌳㠲㍥㠷㄰㡦愱㈸〹昸〲㈵晤ㄲ戵㑥〲晥〶戵㤷㠰慦㠱て㤸㥤搸挴攳愸攷㐷㐰㜵㌹〲慡㤴挱㥤慦㔶晤ㄴ㍣㙤㐰㥥㔱て〶㕣㤸摢㘰㉤㘳㘲㐴敦〲㝥捦㌲㘶㐹㕢㝢㡢捣攲攸㔵ㄸ摢戲㐷㑢晢搸㠶戶挵㡤㤹ㄵ㝤ち㙡㘱摥〲慢ㄹ㌹㔶慤㐸戵㜲改㕡ㄶ㉦戶昲㘶㘱㔶换㤲搶㥣㌵㘹散㙦㈱〷ぢ敢㠷㑤㈷搳慦㉡〵㕥扦㉣慤愸〲㌵搱㑢昰慡愸㝥ㅡづ摤搹㈱㡥㘱㠵㡥ㄱ慣㈰㠰戵ㅤ㡣捥㙥㘸㙦戴㝡ㄴ愴㕤㉥搷ㄴ挰㈲ㄲ搷昲摤ぢ戳ㄷ㈰㙢㘲㙣慦挲㠴搶㠶㝣㘳㐳戳挵㡤㠱㔱㌱晥㐸㘸㡡㌵ㅦ㐹㙡搳㕢摡ㅡ昸〳愶㕥㠵搹慤㤹收戶挵捣户挹慤搸戸愴㈴扦㈱㔶ㄷ㐶㌷㌴户愱ㄹ戹ㄵ戹㕣㕢㤸戵愰㘵ㄹ㝥㑢户愴愹㜹㐲㘶㜱摢㙦㘲慢〸㙥ㄶ昹㤲㥢㐶㔴㡡捡㑡㔱㔳㔹昳㑢户㡦昱㈳昶戱〱攸愰戹㔶慢摤ㅡ愸㝥慤㌴㄰㡡昶搶㠶散ㄲ㔲㈷㕢㡢㐰㔶㔱挸慤㔹㔱晤っ㤶㍡ㄹ㈳攲㐸㤱㑡㈲㘴㠲ㅣ愳㉥挹㤸昷捤搵㉡晥㔴㤱愳㐳收㑦〸慣攷捦㄰扢㑦㤸㌳愹㈳㜵昴㝦昵扢扦敡㘷攱搹晤捤摢摤〷㡢㤹㝡㥢〲摣摢敥㑣搴戱㙦㘱ㅦ㐵㥦㘰挹摤㐱〳〵㠹㘱㕦敤摤戱㌸ㅥ挹㕥㍤ぢ㔳㌲㔹慢ㄱ㘳㉣㑤㤹昶摥㜶㠱攳㘵㑤㤹挶㌶㘵ㅢ搳搲搴㤴㘱攷㘳挷㥤㤵换㌴㕡㌵㠵㔱㑢摡㕢昰愳㌱戳〰㈱㝢愸㔲㘵㤶㐳㤵㔹㉥㔵㍤ぢ㌳㤹扢㉡㤷改慢㘵㝥愶戵愱㝤㐱㔳㐳慥㠶〵收㤷晥㈶㝡㉤㡥㈴㔵㈰㔳扦昴㔱挵㍤昲㘳㡦㠱㘰㜳搷㘱ㅣ㡡搴㜱昳愳㙦㔷ち〳㝦攲ㄷ愶㌶攲ㄸ㈴㑦㉤愶攸㠶摣㍥㜸㤴〷㈵ㄹ换ㄷ㌲㝢〸㡢㕦ㅣ㡥㉥㉡て㔳㘲ㅤ〱昸㤸㤵㠰㜳㠱㥦慡攷㈱㍡捤㝢敢づ㐰㘰㑡㑢㈶㍦ㅥ愳昳㉤慤摤搵敦㔴㙢戰㘹㜹搰㘹つ㌲ㄳ㜱っ㤲㕢㤱㌴扢戴㈱㙦戵搶㔰㌱ぢ愳㔹㔵捣㘱㌴散㙤㠸㤱㡥㙥ㄵ搵搵㍤㙡晣摡㥡愴㝤㙤愳昲扢㥣扦昳㥤攴昱晦挹㡣搴〸慥㙤㈰㈰㑦㔶㜰㡣㐱㐳慥搳ぢ㔰㜲㝤㕣〰晥㉥搴㌴㈰慡㕦㠴搱扤㙤㑡㤳〲㤱㍡㘸〲㔴㈵㝦攱挹㜴挵ㅡ愴昶挹㍣挷㙡戹㈲㍤ㅣ昹㠹㠶㥤㥡㔸愳㝦㌶㙡捣㐲㉦户昲〱晢㐸换戱㍣㥣㈳㉡㉡㉢慢戰愹つ昷戴㠹愷㔹㌸㙢㥡㘵挹挴㐵戱㈵㐲㌰扡㈳攲㕡敥㉣昰㕦慦㝦㐶改ㅥ㔳〹〴㑣昹㔳收㠰㜸ㄵ㜵昴捡ㅢ㔸㔶散〴戸昲㍤㈰挴㝢㔰昲㘲挰㜱敡ㄲ敦愳挸搳ㄷ㌲户挸㈸㕦慥〳愲昸〰㍡ㅥㄴ捤㕥㜴昲て㉣昱㔸㔳散㝢戵搰㜶摤昷㍥㘲つ㝣捣㈰㥤愸㠲昸ㄸぢ㍡㘴挷〶摤〸ㄸ㜳㘳〲㍦昱〷昴㈱㘰ㄳ〲㍥〵㠰ㅢ搵搸ㄴ愵㘰〹㔹晣㌹愷て㕢㥢〳㔸ㄱ㄰㕦㍡㍣㍢搸摡㠲㥥晢搲昳㜷〰戸搹晡〱扡㉥搸晡ㄱ㄰挹㔶㝦㍡昹〹愵ㄲ戶〶㐰摢㌵㕢㘴㐸戲戵㈵㥤挰㠷晣戰㌳昹戰戵ㄵ㌰收㐰〲㉢晤〱㠳〸ㄸ㑣㐰㌷〰㈴㕢㕢愳㔴捡ㄶ㝦㤹敡挳搶㄰〰挱ㄶ搳敤㜴搳づ戶戶愵攷敤攸㤹愹㜱㙥戶㤸て搷〵㕢捣㤶㤳㙣敤㐰㈷㥢愰㔴挲搶㔰㘸扢㘶㡢改㜵㜸攳㜷扢㜴愲搹㘲㡥㥤づ搹搱户㜶〶挶慣㈳㤰昹㜷㍥㠰㕤〸〸ㄱ挰㤴㍣挹㔶ㄸ愵搲ㅤㄱ扦昵昲㈱㉢ちㅣ挸㘲㙡㥥㜶散㈰㉢㐶挷㜱㍡㘶ㅡ㥤㥢㉣收捥㜵㐱ㄶ㌳敢㈴㔹㐹㍡㘱㡡㕤〹㔹㘹㘸扢㈶㡢愹㜸㜸㘳挸㤳㑥㌴㔹捣挷搳㈱㍢挸摡ㄵㄸ昳昷〴搶昹〳㠶ㄳ戰ㅢ〱㑣摦㤳㘴㡤㐰挹搵戵晣㜷挴㔱〰㠲㉤收昱改愶ㅤ㙣㡤愶攷㌱昴捣㥣㍢㌷㕢㑣戴敢㠲慤ㄱ㠰㐸戶挶搱挹㐸㤴㑡搸㥡〰㙤搷㙣㡤㐶㌵扣昱㍢㘴㍡搱㙣㌱㜹㑦㠷散㘰㙢ㄲ㌰收敥〴㌲戱捦〷㌰㤹㠰㈹〴㌰搷㑦戲㌵ㄵ㈵ㄷ㕢昸搱戰㑦摦㥡〶㈰搸㘲搲㥦昶散㘰㙢㍡㍤捦愰㘷㈶攸戹搹㥡つ㕤ㄷ㙣㌱㘷㑦戲㌵㡢㑥㤸扣㔷挲搶ㅣ㘸扢㘶㡢㐹㝥㜸㈳昹㡦㑥㌴㕢捣昴搳㈱㍢搸㥡〷㡣戹㈷㠱捣〲昴〱散㐵挰摥〴㌰㌱㔰戲戵て㑡㉥戶昰㉢㙥ㅦ戶昶〳㄰㙣搵㍢㍣㍢搸摡㥦㥥敢改㤹搹㝣㙥戶㤸挲搷〵㕢㑣昰㤳㙣㘵攸㠴㤹㝥㈵㙣攵愰敤㥡慤㘶㔴挳ㅢ㍦慣愶ㄳ捤ㄶ搳〲㝤挸戰㠰㌱ぢ〴㌲㘵搰〷㌰㥦㠰〵〴㌰㡢㔰戲搵㠰㔲㈹㕢晣㐱扡て㕢㡢〰〴㕢㑣㈷搴㥥ㅤ㙣㌵搲㜳ㄳ㍤㌳昵捦捤搶ㄱ搰㜵挱搶㤱㠰㐸戶㕡攸㘴㈵㑡㈵㙣ㅤ〸㙤搷㙣㌱㝤㄰㙦晣㠰㥢㑥㌴㕢捣㈱搴㈱㍢晡㔶ㅢ㌰㈶敦ぢ㈳㤸㕦攸〳㔸㐲挰㔲〲㤸㜲㈸搹㕡㠶㔲改㐱摥晦㡣戸〲㌸㤰挵搴㐳敤搸㐱搶㐱㜴㝣㌰ㅤ㥦づ㠰㥢㉣收〶㜶㐱ㄶ㌳〷㈵㔹㠷搲〹㔳〸㑢挸㍡ㅣ摡慥挹㘲慡㈱摥ㄸ慦愷ㄳ㑤ㄶ昳つ㜵挸づ戲㡥〴挶㕣㐹㈰㜳ㄱ㝤〰㐷ㄱ㜰㌴〱㑣㑦㤴㘴ㅤ㠳㔲㘹搷ち晢㥦ㄲ晦〰㈰搸扡搸攱搹挱搶㜱昴晣㐷㝡㘶㑥愱㥢㉤㈶ㄲ㜶挱ㄶ搳っ㈵㕢㈷搰挹㜵㈸㤵戰昵㈷㘸扢㘶㡢㜹㠹㜸㔷㤸㈷搱㠹㘶㡢挹㠹㍥㘴㥣っ㡣㜹ち㠱㑣㕣昴〱㥣㑡挰㉡〲㤸换㈸搹㍡つ愵㔲戶㈲晥㙣㥤〱㈰搸㘲㔲愳昶散㘰敢㑣㝡㍥㡢㥥搷〲攰㘶㡢㔹㠷㕤戰挵㥣㐴挹搶㙡㍡㘱㜲㘲〹㕢攷㐲摢㌵㕢㑣㘲挴ㅢ㤹慢㜴愲搹㘲㈶愳づ搹搱户捥〷挶扣㠰㐰㘶㌹晡〰㉥㈴攰㈲〲㤸昸㈸搹扡ㄸ愵㔲戶挲昸㘵慥捦㘱敢捦〰㠲㉤㘶㐰㙡捦づ戶㉥愵攷换攸㤹搹㡡㙥戶㤸愲搸〵㕢㑣㘰㤴㙣㕤㑥㈷捣㘴㉣㘱敢㑡㘸扢㘶㡢ㄹ㡦㜸㈳㘹㤶㑥㌴㕢㑣㝢搴㈱㍢搸扡ㅡㄸ昳ㅡ〲㤹ㄲ改〳戸㤶㠰敢〸㜸ㄳ〰挹搶昵㈸戹搸挲慦戱㝤搸扡ㄱ㐰戰挵㜴㐹敤搹挱搶㑤昴㝣㌳㍤㌳戵搱捤搶㘷搰㜵挱ㄶ戳ㅤ㈵㕢户搲〹搳ㅥ㑢搸扡ㅤ摡慥搹㘲㝡㈴摥ㄵ收ㅤ㜴愲搹㘲㡥愴づ搹挱搶㕦㠱㌱搷㄰昸戵㍦攰㑥〲敥㈲㠰㈹㤵㤲慤扢㔱㜲戱㠵扢〸昸戰㜵㉦㠰㘰㡢戹㤵扡㘹〷㕢㙢改昹㍥㠸㙡㘶㉤㜵㌲散㠶攴づ㐷㙥㕢㙦昸㌴ちㄸ㠹㙣挷㠸ㄸ扦慢㡥㙦㘸挷㜷晢㥥〵〸㉣捡㈴戴㝥㜲愴捣㔱㘹㘸㜱㉣㝥㉢慦愹㘴㜰㝥㑢慦摤㌹㕡扦㡤㡦搹ㅥ挷㜷っ摦㜷〵㤲攳昹㍥㌱晥㤶〶昸㠵㥤㤴愴挶昸挵㤰昲㈹㝣づ摥㌹㌲晢扦㤸づ㤰㝤〸昳㠲散㌶〲㝦ㄸ㤶㜹㄰换㥣ㅤ㘰㑥㕢攷㕤挴㤱搱挸〱慤〰㘷〸㙣㕤㉦㤵㌲㍢愹戹つ㈳㙢〱㔵挲戸㘹㙦戵㌸㙤㐹㝢㠹㈵戳扣㡦戲攰㐷㤱搳㥡㌹晣㥤㘹捤晦㐶㠶㑡戱㙥昶搸扥ㅣ昵晣㠵昳㉥㜰挲㤷㘳㠰ㄳ㌳㘹て㈹慥慢挰昵㠶㈴㠴搶挲㔳㉦搲㕤捣ㄳ慤㘱㘹慡㤵㘹㤶㕢㘱㔶㝢㝥慣戵㔴㑥㠲㑤户㌰㠳㠵㝢扣㌵㕡㝤㘴㠵㘲㔱づぢ㥡㠵㔱搹㌶㑣愸戴㜳㡣㕣㉤挹ㅤ摤㉣捣戴ㅡ㌳扣㠳〱㠶戴搵搲昴㕣㍢搲㥦㡢づ㜸㜷㠲摦捥ㄶ〲㈳㔵㙡㉢〹戹㥤㡣㑥㍡㙦改㑡㜰ㅦ晡㠵㕢ㄵ挷搹㠲㝣㝤㌶㐲㥣戳㥡慦㉢㐷㔴攸〵㌵捤挶昳㐷㈷㌳㌳㌸搶㍡戳㜷戹㈷昵搱㐹攵昶ㄱ㑥ㅥ扣㝡㙡ㅤ愷㙦㝡㜱挲慤戵ㅤ户昰攰ㅤ㤰㙡戹敢㌴㘲㝣扢扤〱㌳ㄵ㡤㉢㝡ㄷ㈶㌵攷ㅡ㤷攴㉤㌹捤愱㡦搹㜲戶攳㌷戱扤慡挰㥡摡愳㍡攱㐵㤱㌲〹昷挷搴户㜴昸攵戳㥥收挳搸搳攴挱づ㍥〲收愳㙡扦㘳愲敥〶愷㑡〷㄰晤挶ㅤ㠹晥昲慥㠹㌸戴㜹㔴㍣愶㌱摦㜵㡣捥戶㤶㝢㥣〳㌶愵㘵㑡ぢ㘷㑤ㅤ慡㠹つ戶敡㌷戱㥤戰㥥昶㘶㌲っ㑣昶晣挲㍤㠴㑥㜰搴㤳晦㌰慢愳晥㡦攰㌹〶㘷ㄹ捣㤴慡㑢㌴攳㙦搸㈶ㅢ㌹㙥㑣㌵㜰晢挹昱昴づ昲㝡㉡㠲㕡㤵ㄴ慡㤲㠹㑡昲愲敤㌱搴ㄱ㑣愲戶㉦摡散㉤㙣㍥〱㙤搷ㄷ㙤㑣戶㘶㐷㌴㥦愴ㄳ㉣挸て戳慢昵㤵㤳摤愰㥣慢㜹ちㄸ昳敦〴搶晡〳㥥㈶攰ㄹ㠸㙡㈶攰扡て㍤㘵㜳㠹㔱愱愲扡㠹㔳㉥㌵㑤㥣㝡挲㡥㙢攰㠶ㄴ挸㤵挶昴㤵搱愳㠶戹挶收戳㐰㍤昹挴ㄳ挳ㄹ㡦㘰戲慥づ搰㜱㘹昷ㅣ摢㕦〷㈱〶〰㈰㤳搲㜹㜹㠸摦㍣戱〹㜵㙡㝦ㄱ换㈴㝤㑢㐰㜸㝡搷慦搲㤳搲㑢ち戵ㄵ㄰㍣㌱㤱㤸慥づ㜲㠲戹扢㤲㜳昳㘵㔴敦搸搳㕥㔵捥〶挱捥扤捤㝥㤵敦て㕢〳㈳㉦搹㡤搷㔰戳戴㍦散㕥慥㍦㙣㠳㑡戲㍦扣㡥㍡㘲〸㑡㈵晤攱㑤㘸扢敥て㑣㈰㤶晤攱㉤㍡戱㔷扢㐲散〰慤愶㥢戱慢搹愹户㠱㌱摦㈱㤰搹挵㍥㠰㜷〹㜸㡦〰收ㅢ戳㑦㤸晦㠳㔲㜱㌳㌲愵㔸㔷㜳㙣挶昷㔹敤〳㔶㘳晡慦晢晢っ㜳㝥扢昸㍥挳㡣㘰㐹挵㠷㜴挲搴㘰㥢ち㌵攳晡㌱戴㕤㔳㌱ㅣ搵㈴ㄵ㥦搰㠹愶㘲㌷㘸㜵挸㔸搴㔴㝣ち㡣昹ㄹ㠱㥣摣昴〱㝣㑥挰ㄷ〴㌰敤㔸㝥㥦昹ㄲ愵搲㐱㉢摣戱捣攷敢捣㍦㠱挳搷㤹戱づ挷づ戲扥愶攳㝦搱㌱㔳㠵摤㘴㑤㠳慥ぢ戲㤸㍤㉣挹晡㠶㑥㘶愰㔴㐲搶户搰㜶㑤ㄶ搳㡤㈵㔹摦搱㠹㈶㡢㌹挷㍥㕣㝣て㡣昹〳㠱捣㐷昶〱晣㐸挰㑦〴㌰㐵㔹㤲昵㌳㑡愵㘴昹㡦㉢挸ㄹ晤㠰㘰慡戲㜶散㈰ぢ戳戹昸㥤ち㠴挸〱攰㈶换㠲慥ぢ戲㤸㘹㉣挹慡愶ㄳ愶ㅣ㤷㤰搵ㅤ摡慥挹㙡㐰㌵㐹㔶つ㥤㘸戲㤸㥦慣㐳挶愲敥㔹扣捤戵ㄹ㈰㤰戹换㍥㠰ㅥ〴昴㈴㠰改捣㤲慣㕥㈸㤵㤲攵晦㐵戹ㄶ㌸昴㉣愶㌵㙢挷づ戲㠲㜴扣ㄱㅤ㌳〵搹㑤ㄶ昳㡥扢㈰㡢㔹挹㤲慣㍥㜴㜲㈸㑡㈵㘴㙤ち㙤搷㘴ㅤ㡥㙡㤲慣捤攸㐴㤳挵㕣㘶ㅤ㌲ㄶ㌵㔹㥢〳㘳㙥㐱攰㤱晥㠰扥〴昴㈳㠰愹捦㤲慣晥㈸戹㠶ㄵ晣昷挳〱〰㠲㉤收㐰敢愶ㅤ㙣㙤㐹捦㕢搱昳挹〰戸搹㍡ㄵ扡㉥搸㘲ち戳㘴㙢㄰㥤㌰㤷戹㠴慤慤愱敤㥡㉤收㍣㑢戶戶愱ㄳ捤ㄶㄳ㥦㜵挸㔸搴㙣つ〱挶摣㤶㐰㈶㐵晢〰戶㈳㘰㝢〲㤸㈷㉤搹摡〱愵搲慥攵㍦㘲㌵ㄴ㌸㤰挵㝣㘹敤搸㐱搶㑥㜴扣㌳ㅤ㕦〶㠰㥢㉣㈶㌴㑢戲㡣㍡㐰㌶㍣つ㑣㌰ㄹ㕡㔲戹ぢ㥢戸ㄲ愵ㄲ㉡挳搰㜶㑤㈵戳愷㈵㤵ㄱ㍡搱㔴㌲㠵㕡慦㄰ㄶ㌵㤵㔱㘰捣ㄸ㠱㑣慦昶〱挴〹㐸㄰挰㡣㙢㐹㘵ㄲ愵㔲㉡㜱㥦㐴㥦攳㝦ㅡ㌸㔰挹捣㙢敤搸㐱攵㌰㍡摥㤵㡥㤹㈵敤愶昲㙥攸扡攸㜷昷〰㈲挹ㅡ㑥㈷昷愲㔴㐲搶〸㘸扢㈶敢㍥㔴㤳㘴㡤愴ㄳ㑤ㄶ搳慤㜵挸㔸搴㘴㡤〲挶ㅣ㑤攰〳晥㠰㌱〴㡣㈵攰㐱〰㈴㔹攳㔰㉡摤㑢㜹攳㑡ㅦ戶㈶〰〸戶㤸愶慤㥢㜶戰㌵㤱㥥㈷搱昳㌳〰戸搹㘲ㅥ㜵ㄷ㙣㌱换㕡戲㌵㤹㑥㤸㙥㕤挲搶㔴㘸扢㘶㡢㘹搹㤲慤㍤攸㐴戳挵摣㙣ㅤ㌲ㄶ㌵㕢搳㠰㌱愷ㄳ挸扣㙤ㅦ挰っ〲㘶ㄲ挰㔴㙥挹搶㉣㤴㕣㙣昹昷慤㌹〰㠲慤㌷ㅣ㥥ㅤ㙣捤愵攷㜹昴捣晣㙢㌷㕢ㅦ㐲㘷敦愶㝢〲昲ぢ㜶㔳㈶㙣㑢㉥昷㘲ㄳ捣摣㉥攱㜲ㅦ㘸扢收㤲ㄹ摥㤲换㝤改㐴㜳挹㌴㙦ㅦ慡昶〳挶摣㥦㐰愶㠰晢〰敡〹㌸㠰〰㘶㠵㑢㉥㌳㈸ㄵ㜷㔳㝥㐹攱扤㐶㝤㍡㕥づ㌸㔰挹散㜰敤搸㐱㘵㥥㡥㉤㍡晥〹〰ㄹ㜰㠱㈵ㄵ㜰戵挰昵㡤㍢戹捤㤳㜸㈸㕢㈸㌰〵㜱㔶晢㡡㐶愴㝤㜲㤱挹㙥昶ㄲ扦㍢㘱㤸ㄱ㍡愴攰戵戴㘲㠴愱捡晤㙢收㘲㕤晥㥡戹挷㈶慥㕢㔲捡㙡戴晣㡣ㄸ慢㔷㝦敦扤敤㘲戱㍥〳敦戸㍦ㅤ敢昰㘵㉣㐰㠸㥢㑣㙤挸戵戶戴戵ㄴ摡〷捥㐲㜲昳㐰摥攲戳㠰㈱㠶㔱搵㘷挱愳㙦㥢㕣戱慡㘶㍥㜴㘱㈹㙦㜹ㄷ㔸搴摣戲慣㔹㐶㔳摤挶㍢㥤㑡扥扡㜷㘷㌳ㅣ㜸㤰慦慤㐱㕥戰ㄲ戴戱戲戹㄰戲㔷户㘰㌷㤴ㄱ㝢㠵戱〸攵㈱㘳㐶㡦㤹㔹㥦㠹㈷㌲攱㜴㈱㥡つ㈵愳戱戴ㄵ㑥愵昳㈱㉢㔶㐸㘶挳攱㐸㍡㕦挸ㅢ㡤㐵㘸㉥㤹捣㘴攲改㔴㈶㤲㠹挶慣㕣㉡ㄵ挹ㄴ㈲戹㙣㍥㥢㑣㐷㘲昱㐸㈲㔸愵摣㥢㑤愸㘳㌶㐳〴慢戵慡㠵慡挵㔴ㄹ㕡㐵㠰㠴㔶㥢㔰慤㙦ㄲ㈱㉡㔵㠸慣挸㠹扣戰慡扡㜷昷㡣㠱㝢㤲て㡢㌷㐱㌴っ收ㅥ㔶晦〹㌴扢〷捥晤㉢㤵㙥㐵㔶摥〸ㅦ戳㥤㜱㉦㠱〸〴㤹㠱㠸㜷㠵戱ㄴ挵㡤挶㡣慥㉦㝤㘴㠶戱っ敡㥥㔰换㘱㥤㤹戸昷愹戱ㅣ㥡摥搰㌸㤲慤㠳㍤㤴ㄷ㜳〵㡣收㘰戶㌱〸㐲昴㠲㕥㙥摢㐳愰攷㠲晣搴㔲换捦㔱㔸ㄱ昶㐲ㄸ㤰ㅦ〱〸㝢㤱㌸ㄲㅡ昶愴搲㥥㄰㐴〵㈲捣㈳㈰搱ㄳ㌶㐲㔹昶㠴㈳㔱戶㝢㐲㈴ㄱ㐱捡㜳㌸㤷〸㘵㜳戱㜴㈴㤵㡤挶㌳攱㜰㉡㤹㠹收㤲愱㜴㍥㙤慣㉣㐲㐳攱㜴㉡㤱㡥㠶㈳昱㐴㌶ㄶぢ㠵㔳攱㙣㍥㤷㡥㐴㈳搱㐴㉥ㄶ㡢㠴㠲ㅢ㉢昷收㔱愸㘳ㅥつㄱ散愳㔵ㅤ㍤㘱ㄳ慤㉡愲挴收㔰戱㌷㠸㘵㔸〵㙥㈹挹昸昱昴㜲〲㐴㈰挸㉣㐶扣㤱攲㐰ㅤ昹㌵㐹㘹戰慦搶㥦㑣ㄵ挶㠴㜰㘹〶㈱晡搳ㄹ㑢慢愰㉦㜲㌸㠰㕡㝥㥡搰㠴㤷挳㐵搰㝡㌹摣ㄲㄵ攰〴扦㤴㠳〴㠷㕢愱㉣㌹㍣ぢ㘵㥢挳㘴㈶㤴挳摥ㄳ㑢挵昰捡㐷慤㔴㌶㥥挸挷攳㜹㉢㤶挸愵愲㠹㤸㜱㜶ㄱㅡ㑡㘶戲昹㘴㈴㥡㡦㐷㌲戱慣㤵捤㠶愳戱㐸㉡㤲〳㠵愹㑣㌲ㄷてづ㔴敥捤搵愸㘳㥥〳ㄱㅣ愴㔵ㅤㅣづ搶慡㈲㑡っ㠱㑡㜲㤸㜱㜲㜸ㄱ扤㕣っㄱ〸㙥ぢ〰摥ㅥづ户搳晡换㠸つㄱ戱ぢ㠴搸〱㝡挹攱ㄵ搰ㄷ㌹ㅣ㑡㉤㍦昳㝣㌹㥣攳换攱㑥愸〰㈷㤸ぢ㠶〴㠷㍢愳㉣㌹扣ㄶ㘵㥢挳㜸㉥㥥㑢挷㐲㤱㐸㌲ㄷ㡡愵㜲㔶㈶ㅣ㡦㠵慣㙣㉥㤹つ㐵㤲攱㘸搶戸慥〸捤挵搳攱㜰㈲㤶换㠵愲改㤸ㄵ㡢㘵攲昹㕣㈴㤲㑢㈵㐲攱㘴㈱㤶つ〷敢㤴㝢昳㝡搴㌱㙦㠰〸敥愲㔵ㅤㅣ㠶戴慡㠸ㄲ㔱愸㈴㠷㤳㥤ㅣ摥㐶㉦户㐳〴㠲㌱〰昰昶㜰ㄸ搷晡㍢㠹㑤ㄲ㤱㈰㠷㐹攸㈵㠷昷㐰㕦攴㌰㑤㉤㍦愳㝣㌹ㅣ攱换攱㌰㔴㠰ㄳ晣㕥てㄲㅣ敥㡡戲攴昰〱㤴㙤づ㘳㌸㍥愷㤳昱㐸ㄶ㥤㉣㤶捦挶戲㈱慢㄰㑢ㄷ昰㌴愵㙣㍡ㄷ戶搲挶㠳㐵㘸㌸ㄷ攱㌱㍤㘱㈵㤲昹㔸㌸㤱挸愴慣㕣っㅣ㠶㜱敦敥㐴㍡㤲づ晥㕥戹㌷ㅦ㐲ㅤ昳㘱㠸攰㜰慤敡攰㜰㌷慤㉡愲挴㈸愸㈴㠷㜱㈷㠷㑦搰换㤳㄰㠱攰㘸〰昰昶㜰㌸㐶敢㥦㈱㜶㌷㈲㌸戰㈹挶㐱㉦㌹㕣〷㝤㤱挳〹搴昲㌳搴㤷挳ㅤ㝣㌹㘴搲㈳㥣攰㈷㝦㤰攰㜰ㄲ捡㤲挳㤷㔱戶㌹㑣㘷ㄳ挹㐸㍥ㄹ捥㠴戱攳㘶㤳㠵㉣敥㙡ㅥ捥㠶ㄲ㤹㜸捣ち㔹改㡣昱㑡ㄱ㥡㠸㈴㜲昹㜰㈱ㅢ㐱愷㡤㈵㜳攱㜴㌶㤴换攱攰ㄹ捦愲㘶㍡ㄲ〹㌲㜵㤲敥捤㔷㔱挷㝣つ㈲㌸㔹慢㍡㌸㥣愲㔵㐵㤴㤸〶㤵攴㜰㉢㈷㠷敦搰换扢㄰㠱攰㜴〰昰昶㜰㌸㐳敢㍦㈰㜶ㅣㄱ㘳㈱挴㉣攸㈵㠷ㅦ㐱㕦攴㜰づ戵晣㙣敡换㘱ㅦ㕦づ㤹ち〹㈷ㄸ搹㠳〴㠷昳㔰㤶ㅣ㝥㡥戲捤㘱㉡ㅡ挷攳扢挲㤱㄰搸㠸㐵搲攱㑣㌶ㄷ捦收ぢ搱㔰㉣㥢戱㌲㤹慣昱㐵ㄱㅡ捦挶㐳昹㝣㌴㔶㈸愴愳㌱摣㍥ㅥ㍢㌴㥥ㄴㄶて㠵㘲㠵㘸ㅣ挷搱㈰ㄳ㉡㈵㠷㕦愲㡥昹ㄵ㐴㜰㉦慤敡攰㜰㙦慤㈲挰㈴㔴散〷㤵攴搰㜴㜲昸ㅦ摡扦㠵〸〴昷〷〰㙦て㠷昵㕡晦㈳戱扣扦愳㌹㤹ㅣ㘶愰㤷ㅣ㔶㔴摢ぢ㤲挷ㅣ戵晣晣晣㥤摦㌹攵㐷㘸扤攷㤴㍣㉡挰㌹㝥攴〱㔷攰搰㐲㔹㜲㔸㡤戲捤㘱㈴㤴㑣㈷㌲㜸〸㕡㈶ㄵ㠹攵攳搹㔴㈲ㄱ挷㠱㌰ㅤづㄵ搲㠹㜸㌲㘳ㄸ㐵㘸㍥ㅣ㐹㕡搱㔸ㅥ㝤ㄵ㘷㥣㔰〱㜴㘷挳㤹㐸㌸ㅣ㑥攷昲㔶㈲ㄵ㉣㈸昷㘶㜷搴㌱㙢㈰㠲昳戵慡㠳㐳收㕡㑡愶㡢㈸戱〸㉡挹攱㍦戱ㅡ挵昳㜲㙦㝡愹㠵〸〴ㅢ〱挰摢挳㘱㤳搶昷㈱㜶ㄶㄱ㌳挹㘱ぢ昴㤲挳捤愰㉦昶挳〳愹攵攷㐳㕦づ㍦昰攵戰ㄵㄵ㈴㠷晤攰ちㅣ戶愱㉣㌹散㡦戲捤㘱〱扢㙥戴㄰ち㠷㜰㘶挱挹愴㤰捥挷㌲昹㐲㉥て愶ㄲ挹㐴㈲㘵晣慥〸挵㔳ぢ慣㌸㐰搱㐴㈲㠶㐳愶㤵㑥愷搹㈷㘳改㜰㍥㔹㠸㘷ぢ挱㜶攵摥ㅣ㠰㍡收㤶㄰挱㈵㕡搵挱㈱㌳㌰㈵㠷〴㐸愸㔸〱㤵攴昰㜵㈷㠷摢搰㍥〴㈲㄰㍣〸〰扣㍤ㅣㅥ慣昵㍢㄰换扢㑣㥡扣㘷愵㌸ㄴ㝡挹攱㑥搰ㄷ㌹㍣㥣㕡㝥㥥昳攵昰ㄹ㕦づ㡦㐰〵挹㘱〸慥挰攱㤱㈸㑢づ挳㈸摢ㅣ攲ㅡて捦㐰㑢挶愲㔱散扥㤹㐴㍥㥤捤㈶㜰㌲挹收㘳愱㕣㉣㥦〹ㄹ㤱㈲㌴ㄱ㡤挷㜰㤶㐹㐶搲愹㘸㉣㤹挸㘷搳㠵㝣㌴ㄹ捦㘴㜲改㕣〶㕦㌴㠲㉢㤵㝢㌳㡡㍡㘶っ㈲㜸㤴㔶㜵㜰㜸戴㔶ㄱ㈰愱攲て㔰㐹づㅦ㜱㜲㌸㡣昶㕤㈱〲㐱收㕤攲敤攱昰㡦㕡㍦㠲搸っㄱ〷㤰挳ㄳ愰㤷ㅣ㡥㠶扥挸攱㥦愸攵攷㙥㕦づ敦昴攵昰㈴㔴㤰ㅣ㡥㠷㉢㜰㜸㌲捡㤲挳〹㈸摢ㅣ㘶昳戸㐰㠹㠵㜱㠵㡤㙦㕢愹㘸㈶ㅤ挷㔱戱㤰つ攷㐱㘱㌸㡥攳攱挴づ㘸ㄸ〷挰㑣㈲〴㥥昳戱㘸〴㕦挸戲昱㝣㈶ㄷ捡㠲㔴㉣攵㠲愷㈸昷收㈴搴㌱㜷㠷〸㥥慡㔵ㅤㅣ慥搲㉡〲㈴㔴㥣〱㤵攴昰㐶㈷㠷搳㘹㥦〱ㄱ〸㌲ㅢㄳ㙦て㠷㘷㘹晤ㅣ㘲ㄷ㄰㌱㥦ㅣ慥㠶㕥㜲戸㈷昴㐵づ捦愵㤶㥦换㝤㌹扣捣㤷挳昳㔰㐱㜲戸㉦㕣㠱挳昳㔱㤶ㅣ敥㠷戲捤㘱㌲㔷〸㠵搲㈹㉢㤱戱㐲戱㘴㉣㥦づ㘷搳ㄶ扥戵攰敢㘹㈱ㅦ㈹㐴㡣晤㡢搰㐴㉣㤳㡣㠷㔳ㄹ㕣㘴愷㘳㤱㈸㉥っ㜱㔹㠳㠳㐰㍣㔹挸攴ㄲ㠵㘴昰〲攵摥慣㐷ㅤ昳〰㠸攰㠵㕡搵挱攱㐵㕡㔵㐴㠹㍦㐳㈵㌹㍣搷挹㘱㠱㕥收㐳〴㠲㤷〲㠰户㠷挳换戴㝥ㄱ戱㉤㐴㌴㤳挳换愱㤷ㅣ昲挹㥥㐵づ慦愴㤶㥦㔳㝤㌹㍣搹㤷㐳收㘳㑡づ㕢攱ちㅣ㕥㡤戲攴戰つ㘵㥢㐳㉢㤶挱㌷㤲㘴㌲㥡挴㤱㌰ㄷ挵搳㌵㤳ㄶ慦㕥搲㤱㜸㍥㕥㠸攵㡤昶㈲㌴㥡㑦攰㙡㍣捤敢昱㘸㉣ㄷ挷㠹㍢㤲捡挵挳昰㠰昱㠱㔴㈸ㄴ扣㐶戹㌷㤷愰㡥戹ㄴ㈲㜸慤㔶㜵㜰㜸㥤㔶ㄵ㔱攲㐶愸㈴㠷挷㌸㌹㍣㠴㕥づ㠵〸〴㙦〲〰㙦て㠷㌷㙢晤㤱戲㐵㈲㤶㤰挳㕢愱㤷ㅣㅥつ㝤㤱挳摢愹攵攷㘰㕦づ㔷昸㜲挸㉣㑤挹攱㜱㜰〵づ晦㡡戲攴昰㡦㈸摢ㅣ㐶昲㌹㕣慤㠴愲㌸㔷㈴戱㉦㘷戳㤱㘸㍣ㄹ㑡㕡愱〲㉥〰㤳攱㤸㜱㝣ㄱ㥡挸攴㜲昹㜴〸攷敤㜸〴搰㔴㈶㡥㈷昵ㄴ搲愹㜰㌸㥢㠹㠶愳戹攰ㅡ攵摥㍣〱㜵捣ㄳ㈱㠲㜷㙡㔵〷㠷㜷㘹㔵ㄱ㈵敥㠵㑡㜲搸攲攴㜰ㄵ扤㥣〶ㄱ〸慥〵〰㙦て㠷昷㘹晤㔹挴ㅥ㑡〴㙦〱㕡晤〰昴敥搱ㄱ挷㡦慤ㅤ㘹㠵晣昱㙣搰㤱敢㈹挷㔹㌶㉡捣㔸㤲㘹挴搳㐲愷㈱攱愸㥤慡摦㐲㥡㑡㤵㥤昶搵攵㄰㤳㕣㠵㝤昶攳㐸㡦㥢㠳搲ㄱ㈲戵㙥昲搹ㅡ扦㉣改㈵㔰㕤挰ㄶ㕢扦㔶搸㤵㍢㐶ㄳㄹㅤ户㘸挰㍣㤷㕢ㄸ戹ㅡて愲㈸晢晤㜹㔰攸㤷㜸挸㑦㕢晤㌰戴敢㥦㔱㐵慦㝤㌰搲愸㥥㑣捣摦愶て㙤㐴㜲搹㝡摣ち攰㝣挴㈲㤸㐴攵㡤㑣愶攴挰戳㜹㈱㌱㔸㤰㥦㈷㠸攵攷〰挷㝥㙡㕣っ㐸搹㈱㔳戱扦敦捥晢㈴扣挸㥤昷捦愸㡣㥤昷㈹㤴昹ち晥㕤㉦㍣慤ㄷ㥥㔱ぢ戵捦㘲㠱㐳㘶ㅣ㤴晥㔵㕦挱攷攰㤹慤戸㐷慣搶㘹晤攵㠸搲㍣㡡㠸㤵㄰㠲搹㌸摣ぢ〳㘲㉥搶㡥扤〴〵㙣敤慢〱攳搶㝥ㄱ㐵㉦愷捣挸昱㙡㕦㠶㤶㕢摣扣ㄶ㤵挵慢扥㤸搷戵昶㝡㘲ㄸ〱㍦㙦㔲换捦㜴挷搶㌰戹㌵攴㈸攳ㅥ扥挴扦㠵ち㤲昸㥢㠱〳昱㙦愳捣㔷昰ㅤ扤昰慥㕥㜸㑦㉤搴晥てㄶ晥㍢挴扦て捦㙣挵㑤晣〷㕡㝦㍢愲㤴㡦㈹㤴て㉣ㄴㅦ㐲㉦㈹㕣攳㈴攲㘳㙡昹ㄹ攷㈴愲㌸摣㍡挶㤷㠸㑦㔰㐱ㄲ㜱㡦㑤挴愷㈸换搳挷扤㈸慢换ㄸ㡣㥢㘶㔳㜹㕣〲挶㜳戱㐲㉡㥥㉡攰㕡㈵㠱㉦挶戹㐸㌶㥡㡣㘵㡤戵㐵㘸㉥㤲挷ㄷ改ㅣ扥㤶㠴㐳戱㝣㉡㥥挵㐰㘱〸㐳昶〹㡣敦攰晢㕤㌶昸㤹㜲㙦摥㠷㍡收晤㄰挱捦戵慡攳昴昱㠵㔶ㄵ㔱攲㥦㔰挹搳㐷ㅡ慢㔱晣㕡昷㈸扤晣つ㈲㄰晣ㅡ〰扣㍤ㅣ晥㑢敢㥦㈴昶ㄴ㈲㑥㠶㄰摦㐰㉦㌹㝣ㅡ晡㘲㘷晡㤶㕡㝥㜶昱攵㜰㘷㕦づ扦㐳〵挹攱㍡戸㐲㘷晡ㅥ㘵挹攱昳㈸摢ㅣ㘶㘲㤸㡡㠸攰㡢㜱搴㑡挶搲愹㔸㌶ㅡ㑥ㄴㄲ〵㡣〱㘲ㄸ㍢㤲㑦ㄸ㉦ㄴ愱挹㜴㌶㤳㠸愴㔲㔶㌴㠴㑢㥦ㄴ㐶㘸愲㔶㌶㥡㑡㠵㔲昹〴㠶戸挳㐱㘶摣搰扤昹㈲敡㤸㉦㐱〴㝦搴慡づづ㝦搲㉡〲㈴㔴〸〴㈹㌹摣摡挹攱ㅢ戴扦〹ㄱ〸㔶〲㠰㙡ㅥづ扢㘹晤扢挴㥥㐵〴㙦㙣㈸慡愱㤷ㅣ扥て㝤㤱㐳㈶捦㐸づ晢晡㜲戸戹㉦㠷㌵愸㠴㌷敥晥〴㔷攰㤰改㌲㤲挳㡦㔱戶㌹㑣㘱捣㉦㥤挸㠵㈳昹㉣㍡㤷ㄵ捤愴戲㤹㜸㌶㤲㡢㘰㉣㈱㠹㔱㝥攳㤳㈲㌴㠷昱改㐴㈱挴㑢敡㐸っ戳〲愹㐸ㅣ搳㐴搹㔰㉡ㅥ挱㠵㑤㈲ㅤ㘴㈲㡥攴昰㔳搴㌱㍦㠳〸昶搰慡づづ㝢㙡ㄵ〱㈶愱愲ㄶ㉡挹㘱㉦㈷㠷㕦搳晥㉦㠸㐰㌰〸㠰ㅦ㠷ㅢ㘹晤户挴㕥挰㔵㍤㥦ㅣ捡㥣ㅡ㤶㝥愰㝢㙡昸㘱㑥㡤攴戰㥢㉦㠷挲㤷挳捤㔰〹敦ち㤳攷〶㜰戸㌹ち㤲㐳㍥捡摡收㌰㕣挰㐵ㅤ扥㠳㘰㑣㈶ㄱ㑢攵㐳愹㠴ㄵ戱昲愱㑣㈸㠳慦㉡ㅣ昶慦㉣㐲㘳ㄸㅦ㑣㈷㔲㜹㡣挲㐶㘲㠹㐸ㄸ㠳㕤挹㜴㌸つ㘸㌲㡡㔱慦㝣㜰ぢ攵摥散㠶㍡㘶ㄵ㐴戰慦㔶㜵㜰挸㈴ㅤ挹㜴ㄱ㈵㤸㠰㈳㌹晣收㕢挷扥ㅣ愰㤷ㅥ㄰㠱㈰㜳㜰晣㌸㘴㕡㡥搴搷ㄲ㝢ㄹ㔷昵㔲戲㌵〸㝡搹て㌷㠶扥挸攱搶搴〲㉥㍥㐵㌳摥愹㤳㡦愱昵づ㜳㙤㠳㑡㜸㔷㤸㥢挱ㄵ㌸ㅣ㠲㠲攴㜰㜳㤴ㄵ㠷㘱㉢㤷㑤㐶㈲搹㑣慡㄰㡢攷㌱㔲㥤㡢收ㄲ㤹㐸愴㠰㤱㙢散戶挶ㄶ㐵㈸扥昷㘱摣㥦挳搳㔶㍡㤶㑢ㄷ搲挹㑣っ摦㤲㔳㠵㌰㉥挵㔳ㄸ愲㘱搶㡥㘴愷㉦敡㤸晤㈰㠲㑣搶㤱慡づづ户搷慡㈲㑡っ㠵㑡㜲昸戶㤳挳㠱昴㌲〸㈲㄰摣〹〰㍦づ㜷搶晡㈱挴昲㥥㡡收搵攴㜰ㄷ攸㈵㠷摢㐳㕦攴㌰㑣㉤㌹㝣搱挱愱戱㈳㈰攵㉦㜵㥥昷㈵㌶〲㑦㜸攳〶ㄱ愸っ㘲㤹㘹㈳㠹摤ㄹ㘵㥢搸㐴㌶ㅦ挵づㅤち愱㙦挶㜲㤹㘸㉡ㅦ㑦挴㜳㤹㐲慣㤰㉢愴㘲㐹换愸㉢㐲戳ㄹっ㑤愴㘲㘱捣㐰㘱㤴〲摦㥥㔳㤱㔰ㄴ攷㥤ㅣ愶㄰㈲㔶㉥ㅦ㘴づ㡦㘴㜱ㄷ搴㌱㐳㄰㐱愶敥㐸㔵㤸慡〸㔵〹慤㈲挰㈴㔴愴愱㤲挴㍥敥㈴㌶㐱㝢ㄲ㈲㄰㘴愲づ㠹㌵㔲㈸晡捣愴愶愱㉥㥤㐹ㅤ〶㡤㝢㈶㜵㔷攵挵摣ㄵ㐶昹戴㔸昳㈶㙥〶㤹扣㐳㥡㜶㠳扥戸ㄹ㤸扣㈳㌷挳㝤㡥捤搰㌱㤳㝡慦㉦攳㈳㔱〹㙦愴攸挰ㄵㄸㅦ㠵㠲㘴㝣っ捡敡㤰㡡ㄱ㡡㌰㘶つ㈲愱㜰㍥㤶㡣挷㔲㠵慣㠵㈹扤㜰㌲㥡挵㌸㌸㘶㔲挷ㄶ愱戱㘸ㅥ摦挲㜳㠵㜰〱挳㡣挹㐴㍡㙤㔹㠹㜴㍥㤳挰慣っ收㘰㐲昹攰㘸攵摥ㅣ㠷㍡收㜸㠸攰ㄸ慤敡攸捡㘳戵慡㠸ㄲ捣昴㤱㡣摦敡㘴㝣ち扤㑣㠵〸〴㈷〲攰搷㤵㤹晦㈳昵㌳㠸攵捤㈱㑤摥㙡㔲㑣㠶㕥㜶攵搹搰ㄷ㌹㥣㑡㉤扢昲搵扥ㅣ㕥改换攱ㅥ愸㠴㌷㙥㤲〰㔷攰㜰ㅡち㤲挳扤㔰戶㌹捣㠵ㄳ㤸㝡捥㜰㘴㈲ㄲ挳挸㑥㍡捡改㔱っ㝣㘵ㄳ㜱㉢㔷㐸ㄸ㝢㜷㐰㜱〸㡤㈷㜰㔹ㄴ㡤㠵㘲戱㜸㍡ㅢ挷挹ㅦㄳ㌰愹〴㑥㑤改㘴㌶㌸㕤戹㌷昷㐱ㅤ㜳㕦㠸攰っ慤敡攰㜰愶㔶ㄵ㔱㠲昹㍦㤲挳ぢ㥤ㅣ㘶改㈵〷ㄱ〸捥〵挰㡦挳㜹㕡㍦㥦搸晢戸慡㙢挹攱㕥搰㑢づㄷ㐲㕦攴㜰ㅦ㙡挹攱ㄹ㑥づ㜹㌸㤰搷摡愷昹㜲挸㠴ㅥ扣㌱㝣〴ㅣ㌸㘴昲㡥攴戰〵㘵戵攷愷挳㌱㑣㕡㈵戱攳㘳㡡㌹ㄱ㑢攷愲攱㔰㉡㠳戹晣㔸㉣㥡㠸愷㡤挵㐵㈸〶㉦㌲愱〸收㔸愳愹㐴っ㔷㐴搹㝣㍣㠶愹㐰㕣〱㐴ㄲ㈹㡣昶〶㤹ㄶ㈴㜷昳〳㔱挷㙣㠵〸㌲ㅢ㐸慡摡愸㙡愷敡〰慤㉡愲㐴づ㉡挹攱ㅦ㥤ㅣ㉥㘷㤵ㄵ㄰㠱㘰ㅥ〰挹㈱昷㝣㤳晢戹挹㕤㍢㘸㘹晤愱㔴昱ㄶ㤵昲搱挶㐱㈶〶攱㡤㔴〶攸㝢㜵慢㘶㙥换慥攵㝦〸改㐸戴ㄸ㡡摦ぢ㤵㍣〳㜷ㅣ㥥㘹换散摤㡡㙥戸㥤㤷㝤ㄳ慣慡捡㘱扦捣ㄷ挷づ〶挰ㄵ㍦搵㠷㘳㕤晦ㄷ㝥搸㌳㍡扥昰搳攳㔶昸㤸㉢戱挲搵㑤㔸㕤摦摦㈳搹愹㈷戳㜰ㅦ㌳慢㙥捣攸㘴摤戸攵㌹慢㤱扦晤㐲摥〹㉡㔶㙣摡㌴愹つ㡢㜸㄰挰散㤶㔱昲ㄷ㐹捣㡤摡㐸愷愶っ搵㡦㘶ㅤ搲愱搱㍦昷搳搵愶戵ㄶ敢攱㔱愷㐸㐵㠲㘱㈸ㅦ攴扡㘹㐷挹㜱ㄳ戱晥ㅤ㕡晣捡ㄳ㍦㜱戲昲摡㘳ㅢ㙥戲㔵㔵搹捤㜳㐷㝤㌹搴㌴戶愵〹捦㐷愹攳㕤挳攸つ㡦ㅤ㥥㤴㈷〱晤㝤㙥愱㌶扡愱㕤摥㠲昰㜷戰ぢ㜳ㄱ挸㌱㡥挶摡ㅡ挳户㤹戰㑤㉡㔴㝤㌰㌶㠴晢㤷㌶㘵摢㈸愵㥤㉤戲㙦〴捣㘳攱㔰㌰㕢㠹摣ぢ戳㤱㡤ㅣ愷ㅢ㐹㠶挵㌲㌴挲㠶愰〷晡㜸愲㜹㔸搱㉡戱㔸ㄵ攸慤㤶搹㐳戸㈶㜵て㌴㝣㌱〲㍡扥㐶㑡㔹㔱愳晥〷㐷搶㌲搵㐸搶搸㑦っ㕡㌵慡晡慤挳摤户愶㤷㌵搶敥㙦搷昸挷ㅦ㐶㡡ㄵ愸㌱〴㕡昷ㄳ㌲㕢ㄱ攴㉢戸捤晦て㔷っ晦散搴搵愳愷晤昹搳㡡㐷戶摢㜶摡㌵攲㐰㘵㜰㍦㈲㌴挸捣㈳扣昱ㄵて㙢搵慢㥢㌸〲〵敥㜰愲〵㌵搸换㘵挷㕣挵㔵㍥ち㙡㥢愰㈳戱㘴㥣敥㈰㘸ㄱ㠰㥡㡤㠰㜹㈶搱㐷ㄷ搱㉢㠹㍥㕢愳㔳㈱㌱㕦愱㙤昲捦㠱愵昶㜸㘰㌶㡣戴ㄳ㜴㡤昵㈶敤㘴搴昰㈳㉤㡢㜰㝣㐹换㈸㠳晢戱愲挱㔵昰㠴㌷敥晥㠰搸㐱摡㤹㈸㐸搲敡㔱愳㐸摡㈵愴㘱㌵㑣㌶㘹㑣㈲㌲㉥搵㌴愰㔷敤愳㘸愰㈷摣㔵㥣㘸㈶〱搹㘸收ㄱㄹ㔷㘸㌴㐸㥢愷搰㌶㘹㔷挱㔲㝢ㄱ㌰ㅢ㐶摡挵扡挶㝡㤳㜶ㄹ㙡昸㤱㌶㔳㜱攳改㘹㌳㤴挱晤㈸搲攰ㄵ昰㠴㌷戲㜴㄰㍢㐸扢〶〵㐹摡㌴搴㈸㤲㜶ㄳ㘹戸ㅥ㈶㥢㠶㙢戱㘴摣愲㘹〰㘹㤳ㄵつ昴ㄴ㌰㙦㈳晡㠶㈲㥡㠹㐳挶ㅤㅡつ搲㈶㈸戴㑤摡ㅡ㔸㙡㙦〳㘶挳㐸㘳㍥㤰慣戱摥愴摤㠹ㅡ㝥愴㡤㔶摣㜸㐸ㅢ愵っ敥挷㤷〶㤹㑣㠴㌷慥㉥㄰㍢㐸扢ㅦ〵㐹摡〸搴㈸㤲㜶㍦㘹㜸〸㈶㥢戴〷戰㘴㍣愸㘹〰㘹扢㉡ㅡ攸㈹㘰㍥㑣㌴搳㝣㙣昴㠳㐴㍦慡搱㈰㉤愹搰㌶㘹㡦挱㔲晢〴㌰ㅢ㐶摡㤳扡挶㝡㤳昶っ㙡昸㤱ㄶ㔱摣㜸㐸ぢ㉢㠳晢㤱愷㐱㘶て攱㕤㘱㍥㡤搸㐱ㅡ㔳㠰㈴㘹扢愰㐶㤱戴㘷㐹〳ㄳ㜱㙣ㅡ㕥挶㤲戱㑥搳〰搲㠶㉡ㅡ攸㈹㘰扥㐰㌴昳㝡㙣㌴㔳㠳㡣㤷㌴ㅡ愴㙤愷搰㌶㘹慦挰㔲晢づ㌰ㅢ㐶摡扢扡挶㝡㤳挶攴ㅦ㍦搲〶㉢㙥㍣愴つ㔲〶昷㘳㔲㠳ㅦ挱ㄳ摥㜸摥㌲㘲〷㘹捣昹㤱愴㙤㠵ㅡ㐵搲摥㈱つ㕦挲㘴搳昰㌹㤶㡣昷ㅣ㌴昴㉦愱攱㝤愲㤹愷㘳愳扦㈰晡ㅦㅡつ㡡㌷㔷㘸攸㐱昱㐷戰搴㌲㙢㘷挳㐸晢㔶搷㔸㙦搲㤸敤攳㐷摡挶㡡ㅢて㘹ㅢ㈹㠳晢搱慡㐱㠶捡攰捤㉦㄰㍢㐸㘳㤲㡦㈴慤ㄶ㌵㡡愴㝤㐵ㅡ㤸㙡㘳搳挰捣ㅦ攳㙢〷つ㍤㑡㘸昸㌷搱捣摣戱搱㑣晥㌱晥愳搱攸㘹摤ㄵ摡敥㘹摦挱㔲换㌴ㅤ扣㌷攰㤲㠳㌹㍤戲挶㝡㤳搶〷昰㈱㕣搵㌷㈹摥愲㜸ㅢ㐲㔴㉡㙥㍣愴〹㘵㜰㍦㡥㌵挸㠴㈰㐹㕡〵㘶ㄸ㐱ㅡ戳㝡㈴㘹㍦晦挷㐱㕡㈵㡣㠲ㄹ㌸㌶つ㑣昵㌱慡愰㔳ㄷ㝥攲㝢㠰㜹挹㘱搳㘰㄰捤㑣ㅣㅢ晤㍢愲㙢㌴ㅡ㍤敤ㅢ㠵㘶扢〱㌳〰㑢㉤昳㜲昰摥〰搲㤸挴㈳㙢慣㌷㘹捣攷ㄹ㐲慡㕣愴㝤㠵㜰㝣㉦㌹扥㔴〶昷㈳㕣㠳㍢挱㤳㈴㉤㠸搸㐱ㅡ搳㜸㈴㘹㥦愳㐶戱愷㙤㑣ㅡ愲㌰搹㌴㌰户挷搸㐴搳㠰扥昳戱愲挱㈶㙤㌳愲㤹㝡㘳愳㤹摥㘳㙣愱搱㈰敤〳㠵戶㐹敢〷㑢㉤ㄳ㜱昰摥〰搲㤸戵㈳㙢慣㌷㘹㈳〰ㅦ攲㐳摡㍢㡡ㅢ㑦㑦㝢㕢ㄹ摣㡦㝤つ㌲攵㐷㤲㌶㄰戱㠳㌴收敤㐸搲摥㐴㡤㈲㘹㠳㐹〳㜳㙣㙣ㅡ㤸捣㘳㙣愳㘹〰㘹慦㉡ㅡ㙣搲戶㈵㥡戹㌶㌶㥡昹㍣挶昶ㅡつ搲㕥㔴㘸㥢戴ㅤ㘱愹㘵收つ摥ㅢ㐰ㅡ搳㜴㘴㡤昵㈶㙤づ攰㐳㝣㐸㝢㔶㜱攳㈱敤ㄹ㘵㜰㍦㉡㌶挸ㅣㅦ㐹㕡〸戱㠳戴㝤㔱㤶愴晤ㅤ㌵㡡愴㐵㐸㐳㍤㑣㌶つ捣摥㌱㘲づㅡㅥ㉦愱㈱㐱昴〱㐵㌴ㄳ㜸㡣㤴㐶㠳攲㐷ㄴ摡愶㜸ㄸ㉣戵㑣戵挱㝢〳㐸㘳㕥㡥慣戱摥愴㉤〲㝣㠸て㘹昷㉢㙥㍣愴摤愷っ敥挷换〶㤹搴㈳㐹ㅢ㠹搸㐱ㅡ㌳㜳㈴㘹昷愲㐶㤱戴搱愴㠱昹㌱㌶㘹㙤㔸㌲挶㙡ㅡ搰㜷敥㔴㌴搸㝤㘷㍣搱㑣户戱搱捣搸㌱㈶㙡㌴㐸扢㕤愱㙤搲㜶㠷愵昶㄰㘰昰摥〰搲㤸㠸㈳㙢慣㌷㘹㐷〲㍥挴㠷戴㥢ㄴ㌷ㅥ搲㙥㔴〶昷㈳㘹㠳捣攲㤱愴㑤㐷散㈰㡤愹㌸㤲戴敢㔱愳㐸摡㑣搲挰㠴ㄸ㥢〶收攷ㄸ戳㌵つ㈰敤㙡㐵㠳㑤摡㕣愲㑦㉣愲㤹愲㘳散愹搱㈰敤㜲㠵戶㐹摢ㅢ㤶㕡㈶搳攰扤〱愴㥤愶㙢慣㌷㘹㑣挲ㄹ攲㐳摡㈵㡡ㅢて㘹ㄷ㉢㠳晢㌱戶㠲㌹㈱ㅣ挷㌰て㐰散ㅣ㔶攳㈷㜸ㅥ戴㝣〹㤹㤵㠱〵㔳㙢愸つ㕥〸戳㘴㍡㡢㑡㘰㥡㜹ㄳ㤲改昳搱㑣㤱改㍣㡣㠲挹ち㐳攸㐰㥥戲晡㠲㈷晢㍣㝦㜶戹㐸捦㔲〶捦㈳晥㤸捦㈰㈳㕤攸㠸㔴挸㐴〵㑦㠰㑣㑤㤰〱㌶摡〱摥㡣戲っ昰㌴㘷㠰捤っ㤰㤳晡㐳㝣〲㍣愹㕣㠰㝦㔲〶昷㘳昶㠲㑣〳㤰㡤昲㐶㉢㘰㠵㜳昹戲搱ㄳ㥣㡤㉥㘵愳昷挱㘴昷扦㝢戱㘴㉣㠷㑥㕥㠸愰晦晤〱㘰㕥㠸搸晤敦㈰愲㌹㐱㙦愳搷ㄲ㝤㠸㐶愳晦ㅤ愵搰㜶晦㍢っ㤶㕡捥挶攳扤〱晤㡦㔳昷戲挶㝡昷㍦捥攲て㈹㤲昶ㄶ㤷攴搵摢㘱㡡ㅢ㑦晦㍢㔴ㄹ摣㡦收ぢ㜲摥㕦㤲㜶㌴㘲〷㘹㥣扣㤷愴ㅤ㡣ㅡ挵慥㜴㉣㘹攰㐴扢㑤〳㘷昴㡤攳ㅣ㌴㉣㉢愱攱㜸愲㌹攱㙥愳㌹愹㙦㥣愸搱愰戸㑤愱㙤㡡㑦㠲愵㤶搳敦㜸㙦〰㘹㙦敡ㅡ敢㑤ㅡ愷敤㠷昸㤰搶慣戸昱㤰搶愴っ敥挷昹〵㌹搱㉦㐹㍢ㅤ戱㠳㌴捥搶㑢搲ㄶ愱㐶㤱戴㌳㐹〳愷换㙤ㅡ㌸㠵㙦㥣慤㘹㐰摦㤹慦㘸戰晢捥㌹㐴㜳㠶摤㐶㝦㐲昴㜹ㅡつ搲㜲ち㙤㤳㜶〱㉣戵㥣㙦挷㝢〳㐸攳攴扣慣戱摥愴㜱㥥㝥㠸て㘹晢㉢㙥㍣愴敤愷っ敥㐷〰〶㝦㠰㈷㐹摡愵㠸ㅤ愴㌱㙣㐹摡㍥愸㔱㈴敤㉦愴㠱㤳攴㌶つ㥣戳㌷慥㜰搰㌰慦㠴㠶慢㠸慥㉡愲㉢㠹扥㐶愳㐱昱㉣㠵戶㈹扥づ㤶摡〰㌰㤲〲慣㤴攳搵挹㜸㉥㘷攳㘵㡤昵㈶㡤ㄳ昳㝥愴敤愱戸昱㤰㌶㔵ㄹ摣㡦つっ㙥っ㑦㤲戴㕢㄰㍢㐸摢っ㘵㐹摡㘴搴㈸㤲㜶ㅢ㘹攸ぢ㤳㑤ㅡ㈷改㡤㍢㌴つ攸㍢ㄳㄴつ㜶摦㔹㐳㜴扦㈲㝡ぢ愲敦搲㘸㤰㌶㐶愱㙤搲敥㠱愵㜶㈰㌰ㅢ㐶ㅡ愷摦㌷㡣㌴捥挴晢㤱戶㥢攲挶㐳摡㜰㘵㜰㍦㙡㌰戸㍤㍣㐹搲ㅥ㐴散㈰㡤㜳敤㤲戴㕤㔱愳㐸摡挳愴㠱㤳摤㌶㘹㥣㠰㌷ㅥ㜵搰㤰㉣愱攱㌱愲㐳㐵㌴攷攰㡤㈷㌴ㅡㄴ㐷ㄵ摡愶昸㈹愲㌹挱慥捦㈴㈲愲ち㈴戵㌶㠱挲㠶搱挹㐹昷つ愳㤳㌳敡㝥㜴搶㈹搶㍣㜴敥慣っ敥〷ㄷ〶㌹〷㉦改㕣㠷戵〲㥤愳㔱㤶㜴づ㐵㡤㈲㥤㉦㜰㤵㌹㥤㙤搳挹搹㜵攳㈵〷㐱摢㤵㄰昴ち搱攳㡢攸戱㐴扦愶搱攸㠳㕢㉢戴摤〷摦㠰愵㤶㔳攱ㅢ㐶ㅡ攷捤㌷㡣㌴㑥愱晢㤱戶愵攲挶㐳摡〰㘵㜰㍦散㌰㌸ㅢ㥥㈴㘹敦㈱㜶㤰戶㈷捡㤲戴晥愸㔱㈴敤㝤搲挰昹㙢㥢㌴㑥愷ㅢ晦搰㌴愰㔷㙤慥㘸戰㝢搵㐷㐴㜳㍡摣㐶敦㑤昴㈷ㅡつ搲晡㈸戴㑤摡㘷戰搴㘶㠱搹㌰搲㌸㔱扥㘱愴㜱捥摣㡦戴摥㡡ㅢて㘹扤㤴挱晤㠰挴攰㐲㜸㤲愴㝤㡤搸㐱ㅡ愷捡㈵㘹㍤㔰愳㐸摡扦㐹〳㈷慣㙤ㅡ㌸㝦㙥晣挷愶㘱晣㌶㠹愸攸慥㘸戰㐹晢㡥攸搶㈲㝡㌱搱㍦㘸㜴㌲㈲扡㈹戴㑤摡㑦㐴㜳㝥扣戸攳戶慢㠲摣㜱㤷愳戰㘱㜴㜲捥扣㙢㍡〷㌶㡤㤴攷愲戳慦ㅥ㈹㌸㝤敥㐷攷㑦摦㤴ㄹ㘴晡㔱ㄹ㍣㡦㕢㍣〲㥥扡㝡摣㈲㙦㘷㘱戵挹晢㍤搷㈲㠴敡〲㈷㤹㝢ㄴ㙣㌵攷挸攵㥤㝥ㅢ攵摤㉢㝡攲㤹㘸慤㡢慣搶㈹㜸〸㈰㥥㠴㌶慢愱㐹摤㍥〱て〷攴慤㐴昴㔳户㑣㔹㘲㘵愳㌰慤ㄵ㡦攱敡㕥㤸搴㠶㝢搹收㙢㥡愶㘷摡摢慤搶收摦挲㡦っ㜰㍦ㄱ㜹㉢㐴㝣攵敡㠶攷ㄹ㔵晡摥捡㠳昷攸昰㥤㡦㤶㡣搵㜵昰愱敦㘷㕡挹㐷愹晤戲㥦ㄸㄸ㔵㌵㝥㌷㥥挹㍢ㅥㄳ㔸㈹扥挷挶戶昳昵㡥愸昸㔹昶ㄹ㑣㝡㥢〶㙡ㅡ摤㈱扡㡤㙡㙢㤲摦搲㈰〲㘶つ㌴昲收㉥㔲㔴㔴慦㐴㠷㜰慦㈶㙦戳㌲㥥㥤扢㝡㔹㐳扥㝤㠱戱挰㙡㤸扦愰ㅤ户㔳改愱㙦㠳挲㔶慡㡥㐵搵捥收昳昹戵戵㝢㔳㝤愶戵㌵戳愲愶愹扥搱㙡㥥摦扥愰愶㝥㈹搲ㄷ昰㜸㐳散㔵㌵㌵㌵㘶〰昱戰㈹扥挴昱昰㐸慦㘶て愷昶ㄴ㘸搸㙦㑤㤲㔱㈹晥改扢扡扤戹㕥㕣摤㡥㔵つ㔲挵晢搸搸慢㉡㔶挱〷㔷㔷扦挴㤹㈸挸收㌶愶㘳愵ㄶ攷㘸㙤ㅦ愷昶㈲㘸ㅤ㐱㝣散ㅢ挴㘶㙣戱㌴㠸㉤㕣㐱㕣〲㍦㈵㐱晣㐵㌷搷捦搹摣㔵㕡摢摦愹扤愱㌴㠸㜷㝤㠳搸搲ㅢ挴㐰㔷㄰㌷戹㠳戸㑤㌷㌷搸搹摣ㅡ慤摤摡愹㕤㕢ㅡ挴慢扥㐱㙣敢つ㘲㝢㔷㄰昷扢㠳㜸㔸㌷户愳戳戹挷戴㜶愸㔳晢㜴㘹㄰捦昹〶㔱攷つ㈲攴ち攲㔹㜷㄰㉦攸收㈲捥收㕥搱摡愸㔳晢㔶㘹㄰㡦晢〶㤱昰〶㤱㜲〵昱㡥㍢㠸昷㜵㜳挳㥣捤㝤愴戵扢㍡戵㕦㤴〶昱㠰㙦㄰扢㜹㠳ㄸ改ち攲㉢㜷㄰晦搶捤㡤㜶㌶昷㥤搶㡥㜱㙡㌹捦攳搸㍢敥昴つ㘲扣㌷㠸㠹慥㈰㌸㈵㔴戲㜷ㄸ㔰挸㕤㜴㜷㘷㜳〱慤㥤散搴㜲摥挴ㄱ挴捤扥㐱散攱つ㘲扡㉢〸㑥戱㤴〴戱㤹㙥㙥愶戳戹㝥㕡㍢换愹攵㍣㠴㈳㠸慢㝤㠳㤸敢つ㘲㑦㔷㄰㥣戲㈸〹㘲㕢摤摣摥捥收㜶搴摡㝤㥣㕡㡥敢㍢㠲昸戳㙦㄰晢㝢㠳㌸挰ㄵ〴愷〰㑡㠲㐸攸收戲捥收㠶㘹㙤捥愹攵㌸戹㈳㠸㜳㝤㠳㈸㜸㠳㔸攰ち㠲㐳敡㈵㐱㡣搷捤㉤㜴㌶户扢搶㉥㜲㙡㌹敥散〸攲㌴摦㈰㥡扤㐱㉣㜶〵挱㈱敡㤲㈰收敡收㕡㥤捤敤慤戵㙤づ㙤㤰攳戸昲ㅡ戶㥤㕥㤷㔰㉣㠵〸〸㡥搵㌲㍡㘳ㄹ㡡戵㐸挲戳㜲戸㤳昸挰愵捣换㙢慢ㄴ挷改㘸㍦㡥昴敤㌸戱慦〰搶㌸〸愲ㅢ敥㈹㉦攴㘹㡢㈷昶㠳愱㜱㥥敤昲昰捤㠸㘷慦㕥㌳昲挷攸㝥愳㠲ぢ㜵ㄴ㠷ㄲ㜹ㄸ挵攱㄰〱搱愸愲㌰ㄹ㐵愵㌸摣户搵㤵挴戳搵㡥ㄶ㡦愶捡㜱㝥攵㈹摤搹愲㘸搷㡥敤ㄳ昷ち敤戸挲㜹㥤㜲ㅣ扤㤴㥥㌳㡦㜷㌹㕥慡ㅣㄷ㑦摣〷㐱㈱㡦ち㈷〲㔹㍣㜱ㅦ愶戵㝦㜲㙡㡦㉥つ攲㐰摦㈰㑥昱〶戱捡ㄵ挴戱敥㈰㡥搷捤㥤敥㙣敥㈴慤㍤挳愹㍤扤㌴㠸〶摦㈰捥昶〶㜱㡥㉢㠸㌳摤㐱㥣愳㥢㍢捦搹摣〵㕡㝢扥㔳㝢㘹㘹㄰ㄹ摦㈰㉥昲〶㜱㠹㉢㠸扦戸㠳戸㑡㌷㜷愹戳戹敢戴昶㌲愷昶㤶搲㈰昶昲つ攲ち㙦㄰㔷戹㠲戸捤ㅤ挴ㅡ摤摣㌵捥收敥搱摡㙢㥤摡〷㔵㄰挶㜵搰㝡敦敢㔸㝡㜹㍤挳㌷挴ㅢ㔰搳戸ㄱ愲昴昲晡㈶㘸㥣晢挴挳敥㌰ㅦ搳〱摤〲㘴戱敢㍥愵戵户㍡戵敢㔴㤸敡挲㜷㤲㙦㈰㜷戰挵搲晤㘷㡤㉢㠸ㄷ摣㐱扣愲㥢扢换搹摣ㅢ㕡㝢户㔳晢㕥㘹㄰愳㝣㠳㔸敢つ攲㝥㔷㄰敦扢㠳昸㐸㌷昷愰戳戹捦戴昶㈱愷昶㙢ㄵ㠴昱㌰戴㕤㙤戰戴㙦㠸㡦㌲ㅥ㙥戰㡥㉦〸㡦㔱攵㌸㠰晤摢ㅤ攲㜷㍡㤸㈷㠰㉣㙥慣㥦戴昶㐹㠷戶摡㐰㘱扤扦ㄶ㜲搲散ㄷ晥㈸晢㈹戴㈳㙡㈸攰挳晣扢㕡㘰愱㌶愰ち昸㠷ㄲ扦㐳㔱㉤㑢愲㌷晥㌱㐴昳㘹慡㠳ㄴ戰㤹捦愸〵㔹㝦㘳㔵挰㍦搴攷搷㥦㡥晡晣㙡㈳敢㍦㑢昵ㄶ捡㘶㍥愷ㄶ㘴晤㝥慡㠰㝦愸捦㙦㉥ㅤ昵昹慤㐴搶㕦㐷昵㐰㘵㌳㥦㔷ぢ戲晥㘰㔵挰㍦搴攷㤷㡥㡥晡摢愲㈴敢扦㐰昵昶捡㘶扥愸ㄶ㘴晤ㅤ㔵〱晦㔰㥦摦ㄷ㍡敡搷愱㈴敢扦㐴㜵㐸搹捣㤷搵㠲慣ㅦ㔱〵晣㐳晤愸戳㈴ㄲ㈸挹晡慦㔰㥤㔲㌶昳㔵戵㈰敢て㔳〵晣㐳晤㕤㥤㈵挱㉢㜰㔹晦㌵慡㐷㉡㥢昹扡㕡㤰昵㐷慢〲晥愱㍥㉦戰㍢攲ㅦ㡦㤲慣晦〶搵ㄳ㤵捤㝣㔳㉤挸晡扢慢〲晥愱㍥慦㡤㍢敡敦㠱㤲慣晦ㄶ搵搳㤵捤㝣㕢㉤挸晡㌳㔵〱晦㔰㝦㤶戳㈴收愲㈴敢扦㐳昵㥥捡㘶扥慢ㄶ㘴晤扤㔵〱晦㔰㝦ㅦ㘷㐹散㡦㤲慣晦ㅥ搵〷㈸㥢昹㍦㙡㐱搶捦慡〲晥愱㍥㉦㈶㍢攲㉦愰㈴敢扦㑦昵〲㘵㌳㍦㔰ぢ戲晥㐲㔵挰㍦搴攷㜵㘰㐷晤㘶㤴㘴晤㝦㔰扤㔸搹捣て搵㠲慣摦慡ち昸㠷晡㙤捥㤲攰愵㥢ㅣ㜷摣っ㐷ㄷ㡥㍢晥ㅥ㤸㥡㑡㐳昰㜲㑥ㅡ㌶㔵㠶攱搲㈰挴㔲㙤搸㐴ㄹ㐶挰㘰㝥㑡慦昲ㄲづぢ收㘷㉣ㅤ㑣㐱摢攷㙡㠱〵挱慢㌴改㌷攸㙡昰㌰㙤愸㜵㌵挸慢㌹㔹愳户戳挱㝦搲改㑡〸戹昶㕦戳㜴㌴〵ㅢ晣㤷㕡㤰つㅥ愷㌱晦愶昶㜸㡤昹挶㠱愹攵昵ㄶ挱昸〷㠶㜸㥤㔵㉣㠹㔳㔰㤲㙤晣㠷敡㔵捡㘶㝥慢ㄶ〸慣㍤㕤ㄵ昰て愵㌳㥣㈵㜱㌶㑡戲晥㜷㔴㥦愳㙣收昷㙡㐱搶攷㔵㑥戱挵㕡㕥摤ㄴ㑢攲㈲㤴㘴晤ㅦ愸扥㐴搹捣ㅦ搵㠲慣捦ぢ㤴㘲㡤㕡㕥㤸ㄴ㑢攲ち㤴㘴晤㥦愸扥㑡搹捣㥦搵㠲慣捦㙢㡢㘲㡤㕡㕥㔳ㄴ㑢攲〶㤴㘴㝤晣捣ㄸ捦摦㔴㌶㔳戰㠴戵㤵昵㙦㜱搶愸扤搵㔹ㄲ㜷攸晡㤵慣戱㐶搷敦收慣捦昳㜵戱挵摡扢㥤㈵戱㔶搷慦㘲㡤晢㜵晤㙡㘷㝤㥥㙡㍢敡昳ㄴ㕢㉣㠹㐷㜵㝤㠳㌵ㅥ搳昵扢㍢敢昳㍣㔸慣㔱换昳㕦戱㈴㥥搲㌵㑡昲㔲㜸㠲㤲摦㝤㑣昸挱昸晤搳扥㈸㥥㠶㈴慡㠷㡤㝡搶ㄷ昵㥣㐶昵戲㔱敢㝣㔱捦㙢㔴慤㡤㝡挱ㄷ挵ㄳ㠷㙣㜱㈳ㅢ昵㤲㉦㡡愷〷㠹敡㘳愳㕥昱㐵扤慡㔱㥢摡㈸㜹㠸挷㈶㉦捤搰㜹㕤愳㌶户㔱昲㐰敥㐱昱㠰㉥㕢散㙢愳摥昲㙤㤱㠷㙤㠹敡㙦愳摥昱㐵昱攰㉣㔱〳㙣㤴㍣昴㝡㕡攴㈱㔸愲戶戲㔱敦晢晡攲㠱㔶愲〶搹㈸㜹ㄸ昵昸攲攱㔴愲戶㤶愸㕡ㅥ敤收〱㔵戹㕣攴づ挸ㅦ㜰挰㝦㙡慢〶昶慢摡㜳㘴捦搵㙦㍤昶捥慡㜵晢づ晦攰㠷昳捥㕢昷摥慡㈷㝥戸㉢㍢晣㤱㑢㉥㜹㜰昷ぢ㥦㜸㘷攳挲㐵㤵户晤㘷捡㐵㠷㠴ㄷㅤ㜲㘰㘱捥㡥ㄳづ搹㙢攱㡣昰昴㡤㠶㜶敢搶扤晢㜶㝤ㅥ摤㘲晢攰ㄱ〷摥㈱敥㝢㜹昳㘶㈱て愰㥥㌰㜸㈰㤵㘱っ戱挳攰㌱昰扦ㅡ㠶㍣慣㝡挲攰攱㔵㠶戱㥤捤㤹㍣戰㝡㔰㍣挰㑡搴づ㌶㑡ㅥ㍥㍤㈸ㅥ㐶㈵㙡愸㡤㤲〷㐹て㡡〷㑢㠹摡搹㐶挹㐳愱〷挵㐳愲㐴敤㘲愳攴〱捦㠳攲㠱㑦愲挲㌶㑡ㅥ搶㠸㡡愰慣㕦㐱ㅥ摥㈴㉡㙡愳攴挱㡢愸㤲愳〰て㘲ㄲㄵ户㔱昲㄰攵㐱昱㔰㈵㔱㐹ㅢ㈵て㐴㐴㤵戴挸〳㤲㐴愵㙤ㄴて㉣昲戴昷昰扦敤㌳昳㘸㔴愹挱戳戰㜸㉣㤱㠶㠷㕣〶ㅥ㍥愴攱㐱㤷㠱㐷っ㘹㜸挰㘵攰㐱㐲ㅡ敥㜷ㄹ㜸㕣㤰㠶晢㕣〶ㅥち愴㘱慤换挰扤㕦ㅡ敥㜵ㄹ戸挳㑢挳㍤㉥〳昷㜱㘹戸摢㘵攰㙥㉤つ㜷戹っ摣㤳愵攱㑥㤷㠱㍢慦㌴慣㜱ㄹ戸扦㑡挳㕦㕤〶敥㐱搲㜰㠷换挰㍥㉤つ户扢っ散挶搲㜰㥢换挰㥥㉢つ户扡っ散慣搲㜰㡢换挰晥㈹つ㌷扢っ散㤲搲㜰㔳愹㈱愸㝢㡡㘰㜷㤴㠸ㅢ㑢ㄱ㠲㍤㔰ㅡ㙥㜰ㄹ搸改愴攱㝡㤷㠱晤㑣ㅡ慥㉢㌵昴昸㝦挶慢㜵㌵</t>
  </si>
  <si>
    <t>㜸〱捤㝤〷㜸ㄴ搵晡晥㥥㤰㉣㤹㈵㤰〰㡡愸㈸㐱㔴㄰㄰〹㐵〵㤴ㅡ㍡搲〲㠲㠸㘲㐸㌶㄰㐸戲㤰㙣㘸㝡〵换ㄵぢ愲㠲㡡㠰ち㉡㈲㠲㠲愲㡦㈲戶㐰㄰ㄵ戱㜷挴㠶㕥昵㕡ㄱㅢ㈲攲晦㝤扦㤹㤳㑣㑤昲昳㝦昳㍣㉥㤹㙦捦昹晡扥摦捣散㤹搹㜳㤸㤰ち㠵㐲㝦攱挵㜷扥ㄲ搹㘸㤶㌵愷㈴ㅥ㉤㙣摦㌷㔶㔰㄰捤㠹攷挷㡡㑡摡昷㉥㉥捥㥥㌳㌴扦㈴㕥〷ち攱㠹昹㤰㤷㈴㑤㉣挹㥦ㅢ㑤㥥㌸㌳㕡㕣〲愵愴㔰㈸㌹搹㐸㠰晣㘸㙢㑢搳ㅤ㠳㔶㐶㈲〹戴㐲㐶㤸愴㉥㐹㌲㠹㐱ㄲ㈱愹㐷㤲㐲㔲㥦愴〱㐹㉡㐹ㅡ㐹㐳㤲㐶㈴㡤㐹㡥㈰㌹㤲愴〹挹㔱㈴㑤㐹ㄸ摦㌸㠶攴㔸㤰㤴㘶㈰愳晢昶ㄹ㍥㘹㉡㍥㑤㔶㍣㔶ㅣ㙤㤷㝥慥㤹昳搹ㄹㄹ敤㌳摡㜷散搴㌵愳㝤㠷㜶改㝤㑢ぢ攲愵挵搱戳㡢愲愵昱攲散㠲㜶改㈳㑡㈷ㄵ攴攷っ㠹捥ㄹㅤ㥢ㄶ㉤㍡㍢㍡愹㐳愷㐹搹㥤捦捣攸摣愵㑢㕥搷慥㘷愶ㅣ〷捦挳晡昶ㄹ㔱ㅣ捤㉢昹㕦昹㍣㥥㍥㠷昷敤搳㝥㔸㌴晥扦昲搹ㅣ㍥攱㌲㌳㔶㤸㥤㕦昴㍦㜲㥡挴㥡㜶捡㡣收攴戳昸搱㘸㜱㝥搱攴昶㐸摢〱㌴㝡㘷戴敦て挴㜳戲㑢攲㝤愳〵〵愳愲㜹慣㝢㑡㈱㌱㡢ㄶ㐷㡢㜲愲㈵つち晢捤捥㠹ㄶ㔸攲㤲攴挲㜳戳㡢㠷㘵ㄷ㐶ㄳ搹㐸㉤㌴敢㌶㈸㌷㕡ㄴ捦㡦捦愹㕦㌸愶㈴㍡㉡扢㘸㜲㤴㉡㐹㠵〳㑡昳㜳ㄳㄳ㔵㘲㘲愸㑥㉢扦㘴愴㌶敤晢ㄷ攷昴㥤㤲㕤ㅣ㤷ㅥ慢㤶攱愷㙢摢㐳㈴㜱㐷㕡摣㡢搲㕤㔶㉣㔳㔶㝥攱㤰㘸㜱㔱戴㠰㐱㔸扣戶㉥㈵挱挴㠴扥〲ㅣ晤㘹㔸ㄸ㔵捦㍡摥昸㔱ㄸ挵㐸㈷㘹〱ㄲ㍥〱㈴つ晢㙡晥摣㔸㔱㝡㙥㜶㍣扢㕢㐶㠷㙥㐶㑢捡㑦〴㔱㠹ㅦ攰攰戵摢昳〰㑡㤸㤸㥤㌰㜱㔲挲挴㥣㠴㠹戹〹ㄳ愳〹ㄳ昳ㄲ㈶㑥㑥㤸㌸㈵㘱㘲㝥挲挴愹〹ㄳ愷㐱㐷扦㤲敢搶㑤戰㕥戹つて敤敥扣㈶㜳搸㠲㤳㝥昹昸搸摥扤㤷㉢ㅥ慦㜲攰㥥㡣㠶搱ち㈴摣ㅡ挴㤹㑦挷㌳扡ㄹ愷㔰摥〶㐴愹户㤱て㜳㙡㜶㜵挶戸敤㠳㕥ㅥ扥愹攸㡦㠷慦㕥㍡昲っ挵攳㕥㥣戵愳昲愹㈰攱昶㈰㑥㘷ㄹ愷㜷㌳㑥愳扣〳㠸㔲慦㕡捥捥㐸戸昶摤愷㍦㈹ㅣ㝡摢㔵摦戶㝦㌰㜶挵㝢㡡攷て㜱搶㤱捡㥤㐰挲㥤㐱㥣捥㍡〲愹㉥㤴㥦づ愲搴㡢㤶戳ㅢ攷晤戴昳摣戲挷晡㍤戶㘷㙤慢㔰挹挱㜳ㄵ昷㐷㜱㜶㈶㤵扢㠲㠴扢㠱愴㍡㘰敦摡捤攸㑥昱㔹㈰㑡㤵㕢扥㔲㕦㠸㙤㕥㝢敡㕢〳攷晦㝡改㕤〷㝦摢㜱㠵攲改㑣㝣昵愰㜲㑦㤰㜰㉦㄰㔷㘲㥤扡ㄹ扤㈹敦〳愲搴搳㤶戳昵㙢㍥㥦搶㜶挶㔵㠳ㄷ戵㕣摢收改ㅤ㑤㡦㔶㍣㉤㡡戳㑣㉡昷〳〹昷〷㜱㍡换攸搲捤ㄸ㐰昹㐰㄰愵ㅥ户㥣摤㝣晦捣〶敦扣晤㘹慦〵㌷扤搴㘸敥㥢㥢户㉡㥥㕥挵搹㘰㉡て〱〹て〵㜱㌹㐳㘶攷㔰㍥っ㐴愹㠷㉤㘷搳㈷㜴晡敤扡㈷㡡晡㙤㝥㙥挴敢改㑦㜶昸㐶㜱㉦ㄳ㘷㈳愸㍣ㄲ㈴㍣ち挴攵慣㜳㌷㈳㡢昲搱㈰㑡慤搷ㅦ㜳挷㕦敦慥㤸愵㌲敦㉥搹㌸敦㠲㉤攷㕣愸㜸扡ㄷ㘷攷㔲㜹㉣㐸㜸ㅣ㠸ㄳ晦㌳扢ㄹ攷㔱㍣ㅥ㐴愹㝢㉤㕦ㄷつㅡ扤散㥥㑢㥥改㝦攵㤸慦〶㌵㍦晡敤搵㡡摦ㅡ攲㙢〲㤵㉦〰〹㕦〸攲㑣慣㘳㐶㌷㘳㈲攵ㄷ㠱㈸戵搲㜲戶敢愱㠲㤲㉦㕡㌵ㅤ㜲搳㙤㐷晦㌹攸户挲てㄴ扦㝤挴搹㈴㉡攷㠰㠴㜳㐱㉡ㄲ㡢㐷㘷挷扢㈱戱㈸挵㜹㈰㑡㉤戳㝣昵搸㜴搲挱㐳㔹㈹㤹户㡣敥㌵㜷㔴换敦㈷㉢㝥㠹㠹慦㈹㔴捥〷〹㑦〵㜱㈶㤶搱戱㥢挱㠳搳㈸〰㔱㙡㠹攵㙣攷摣〷ㄷ㕤㌷慥㘸昸昲ㄹ攳戶㥤摡㐱㕤慦昸㘵㈸捥㡡愸ㅣ〳〹㑦〷㜱㍡敢㠸㘳㘹〶攵挵㈰㑡㕤㙦㌹扢昶扢㉤㌹摤㑢慥ㄹ㝣㝢收攰晦戶ㅦ搸㙤㡡攲㤷慡㌸㡢㔳戹ㄴ㈴㍣ㄳ挴攵っ戵㥣㐵昹㙣㄰愵ㄶ㔸捥扥扥㘷挷㥣て扢㑥敤昳敦摢ㄶ㙣昸敥捡㌱攳ㄵ扦㥣挵搹㕣㉡㕦っㄲ扥〴愴㠱㍥㤶㍡㜷改搰つ慥晥㐵改愵㈰㑡㕤㘶戹摡摡㘴㑢扢晣㥦摥ㄸ扣攵搷㉤㘷挴搳㌲愷㉡㝥挵㡢慢昹㔴扥っ㈴㝣㌹㠸㉢㉦散晤㔷㔰㝥㈵㠸㔲ㄷ㕢捥㔶搴㑦摤昲昴㜵扢〶㉣㠹ㅣ晡晥扥㔵㡢换ㄴ㠷ち攲散㉡㉡㉦〰〹㕦つ攲㜴㤶㠱㕡㕥㐳昹戵㈰㑡㤵㕡捥昲㠶扤㍡㜳晢㤴㙢〶㕦ㄹ摥㜸昵搵愵捤ㅦ㔰ㅣ㜲㠸戳㠵㔴扥ㅥ㈴扣〸挴改慣㈳㥣摤㐰昹㡤㈰㑡挵昴挷散㤱㜴㜵㉣晥攴搰昵㔷攴戶摤晦昰㈵㑦㉡づ㕤挴搹㘲㉡㉦〱〹摦っ攲㜲㠶ㅤ攳ㄶ捡㙦〵㔱㉡摦㜲昶摢㌳㐹捤㕥㙤ㄹㅡ扣昲挳扤㠳㤶㍥㝢㘹㠹攲㄰㐸㥣摤㐶攵㘵㈰攱攵㈰㑥㘷ㄹ㌸㤷慤愰晣㜶㄰愵㜲㉣㘷晢㝡㡦㍦敥挳昴敥晤㤷敥㔸ㅤ㥡㜹敡戸㑤慡㈹挴攲散㑥㉡慦〴〹慦〲愹搸晤攵敢〸㍢搹㕤ㄴ摦つ愲搴〵㤶慦搵㙢挷搵㍦㜷晦挹挳ㄷ㥣戵愲㘱攳搹㌷ㅦ㔲ㅣ㤱㠹慦搵㔴扥ㄷ㈴扣〶挴㤵ㄸ扥㑡敥愳㝣㉤㠸㔲㘳㉤㘷晢㌷昷晣攸㍦晢㕡㥤㜳搷搷攳㕡扥㌰昷戸㝢搵㌱㄰㡢戳㜵㔴㕥てㄲ㝥〰挴㤹ㄸ㝣㍤㐸昱〶㄰愵㐶㕡扥㤶づ㙦晥挱敡〷扦敢昳攸摢㑢慦晢㑦昲搷㙦㉢づ㄰挵搷㐳㔴㝥ㄸ㈴扣〹挴㤵ㄸ㑥ㄸ㡦㔰晥㈸㠸㔲㐳㉣㘷搷ㅣ㜷晣扣㥢㑥㕢摤攷搹㠳改攷摤戰㜱㔳㉣攵㌱㠸㐷㕡㕦收㤹挵搹戳㌰㈲慡ㅣ㙣㜵㙣摦㠱晦慡ㅦ㘵㘲㤰㤹搷㈵敦㡣扣㡣㡣摣㉥ㅤ戲㍢㘵㈷愵挳㙤㑤挷㌶摣搱㔳昲挶收ㄷ攵挶㘶挹㘰㈷㈵慦㝦㝥㐱㍣㕡㉣㥤搴㍣扣㤹〳㌶改搷捦敢㌷ㅢ㈳摤ㅣ㜳㕣㜴㐴㕥摦㘸㜱ㅣ㈳挴昸㥣捡挱㔲戳㍥搹㈵搱捡㙥㕢换㜷㥦㔸㘹㔱㙥挹戱晥挲慣㜸㜶㍣㝡㡣㕢㔶改挴㘳㤶㠵ㄱ㑥戴㐴㔲㍡摥㙤㜶㙥㜶㐱㘹戴昷散㝣㔳㝣㥣㑢㡣㜱㘴㙣㔲戰戴㝦㜱㜴㐶㠵搴㤳㔱㙦㕣摣捣ㄴ摦㥥㑦㘹㡡捣扣搲晢㑥㠹㤵㐴㡢㈴扤戶㠵㈳昲㜳愶㐵㡢戳愲扣㌴㡡收捡㐷㍤㤲㈲㙢㌰摢㜶㜸ㄱ㍥㈸㠶愷戹㈷搸戹〴㍡㕡㤴ㅢ捤㐵扥搳㠱昲㥣搱搹㤳ち愲㑤ㅣ㉡㘶㑣〸㡥㜶戰晢挷㜲㑡㑢晡挶㡡攲挵戱〲愷愴㜷敥捣㙣っ愰㜳捦㠹攵㐶ㄳ攵ㄵ㌲愹ち搵愹愳㔴愸戵摦㐸㤴扥㑢㌸㔶戵敤㈴ㅣㄱ㔷慤㙣摢㠹愸散㍢挶慤昰㡣㠶㙤㈷愳晥㈹㔵㘶㘲摦〹愹摤愱㑡㙤㥦㥤㤴㐶㑤㥤〷㕥晢㔱愸て敡㔰㄰攵㔱㤹㜰㘲戰换捡晤戲㥡㑣㙤㔵攱㤵㌰戵慢〰㑤摣㔶散㝢戵慢㥣㤰搰搸晡昴晤㘶攲㌲㘹㘰㜶㔱㙥㐱戴戸捡敢㜸挵㡣㡣挷㐹㌶㤳㍣㐱戲㠵攴㐹㤰愴㑣㥣攳〲ㄱ㑤㠴㠶㥡慤收㈴捤捡捦㡤㑦〹㑦㠹收㑦㥥ㄲ〷て搷晦挹挹㠴扢愱ち㠵㌶攲晤愹㠴㔰攸〳戴㐳挶搳㈴捦㤰㍣ぢㄲ㠹㠴挲㘵㜸て㠵㈳挶㔶扥㙤〳㐹搵搷㠹改收㥥ㄹ〹㈵戵〰晢晦㝥愵㠶愰㈱㐳㉥っ㜱攵㕥㤲㔴〸扦㈵㜵敡昸愱㌱㌰扢㘴㑡㥣〷㘲搵㐲晡㉢㈷搹づ㤲昲ㅣ挸戰㠱搱〲ㅣ挶晦慢㡢晥愴㤶昰㔹敤挵㈵〷㔷㑤ち戳收ㄴ攵㑣㈹㡥ㄵ攱搶㑢㈶㉥〸㝢攷攰ち扡㐴㘵㠷ぢ㠷挶晡㤶挶挳㠵〳昳昱㤶㔲㌸㉡㍡㍤㥡ㅤ敦㡢搳㜴扣㝥攱㔰㕣㝤换㜹㜴㔰敥散愴㐲昳挲㌹㌳㕡㤲㘳昰ち㝢㄰㑥㑢戳挳㘸攱㍣㥢㔲挸ㄳつ挶戵㜴㕤户㜰㐴㌶慥搰攳〶㤴摡㡡㤵搹愲㘵㝤攱㘹敢㠸搵㠳㠷㌴㘹摡扣搴ㄳ㠶改㈹挴㍤〷摦愰昸捥㑤戴愸晢〸ㅡㄳ捦㉦㈸㘹㙦挱摢㍥㌳㠶㍢㌰㔱戹昹㐴搸挳㘱散㘰攱㉡㡢攵㍥搰㜹㠹㍥㍣㘷㤲改ㄶ愹っ㈸㡥㤵㑥㍦ㅥ扥晥㔷㝥攸㉢㘴散〰㔹昹攳扡敥㈷摤戱昱㉦敢㝤ㅥづ㈱㜹ㄹ㈷㔰愳っ㠴㕤扣挹换㜸ㄱ㙦㤱慡㘴㐹㈷㐲挳昷㑣ㅢ㜰㌷㈱〹晡㈹㠵昸戴愳㡢愳㜲㝢㈴㔹㍡㜳愶㐷敢ㄷ㡥㡤ㄵ㑦㥢ㄴ㡢㑤㘳昱ㅢ㐸慦㘴㑡㌴ㅡ攷㍤㠷㝡搶㉤ㄶ戶㤵㔲㜵敡㌸㙥㈸搸㙥㑥㌴㠷晦昰换㈰昵㝢ㄷㄴ愴㙢㡦㈵攱㔷挰慡㠳㙦㤴昰慢㘸㌴挸换㉦捡㉥㄰搲㝥㜶㐱㠹敡㠰捦捣㍢〲㌷愴㕦摤愳㝣捣㤷攷慣㍡户昷慡搲摦㡥㥢慦㑥戳〴㥥晢づ㈷挳㑢㍡㌶攳つ㤲㌷㐹摥㈲㜹㥢攴ㅤ㄰㜵ち㑣㜹㠶攲搵ち㉦㘵㉢捦㌳敦㔱攷㝤㤲摤㈰㌸捦〸敥㌸捤散㈱㡦愷㤹㐸㐸戵挲ㅢ㑦㉤挶㐷㈴ㅦ㠳愸㔳㐰㜸㄰㠶㡣㑦㐰〲㉢搹㥡ㅡ㘵㈰〸㕥㔹挹捦挰㠸ㄸ㔵挸㔴ㅢ㘸戰㥡〶搱㌳㠸㤷㐱慣㔴ㄳ戸昱〵攷㐸㑢攰戹㡦搲づ㘶改戴晦㤶攴㍢㤲敦㐹㝥㈰搹〷愲㔲㘱㑡㜰扥㐶攷㔶㙣㤵攰散愷捥㑦㈴㍦㠳搸挰昹㤵㍣ぢ㥣㔳搱ㄶ㜰づ㤰昹㍢㠸㍡つ挴〴攷㈰㕡㠱攰戴愷㐱ㄹ〸㠲㔷㠲昳㈷ㄸㄱ愳ち㤹敡〰つ㍦㜰づㅤづ〰攷て㑢攰戹㉦搴ㄱ㥥搲戱ㄹ㘱〵㔲㤷㈴㤹挴㈰㠹㠰愸㕦㘰敡扦攷愴㔰愷㍥㐹〳㄰ㅢ㌸㘹攴㔹攰㜴㠲昳ㄶっ搰㠸捣挶㈰慡ぢ扡㈶㌸㐷愰ㅢ〸㑥㘷㕡㤵㠱㌸挰㌹ち㈶ㄱ愳ち㤹㍡ㅤ㈶㝥攰散つ〲攷㔳㑢攰戹捦㜵㈶㍣愵㘳㌳搲ㄱ搴㘸㐱㜲〲㐹㑢㤲ㄳ㐱搴〷ㄶ㌸摥㍤攷㘴敡戴㈲㘹つ㘲〳愷つ㜹ㄶ㌸㕤攱扣〵〳戴㈳昳㔴㄰搵ㅤ㕤ㄳ㥣昶攸〶㠲搳㡤㔶㘵㈰づ㜰㌲㘰ㄲ㌱慡㤰愹戳㘰攲〷捥ぢ㐱攰㍣㙦〹㍣㌷敥㝡挰㔳㍡㌶愳ㅢ㠲ㅡ摤㐹捥㈲㌹㥢愴〷㠸摡ㅡ〸㑥㉦敡昴㈶改〳㘲〳㈷㤳㍣ぢ㥣㥥㜰摥㠲〱晡㤳㌹〰㐴昵㐶搷〴㘷㈰扡㠱攰昴愲㔵ㄹ㠸〳㥣㈱㌰㠹ㄸ㔵挸㔴ㅦ㤸昸㠱戳㈱〸㥣〷㉤㠱攷㐶㘴㈶㍣愵㘳㌳㐶㈳愸㌱㠶攴㕣㤲戱㈴攳㐰搴㝤ㄶ㌸攵搰晡ㄷ戶捡㜳捥㜸敡㥣㑦㌲〱挴〶捥㠵攴㔹攰昴㠳㐹ぢ〶戸㠸捣㙣㄰挵㝢㥡㈶㌸㤳搰つ〴愷㍦慤捡㐰ㅣ攰㐴㘱ㄲ㌱慡㤰愹㠱㌰昱〳攷收㈰㜰㤶㔸〲捦㡤搵挱昰㤴㡥捤㈸㐲㔰㈳㐶㌲㥤㘴〶㐹㌱㠸扡摥〲挷晢㙤ㄵ愷㑥㈹挹㑣㄰ㅢ㌸戳挹戳挰攱ㄷ㕣ぢ〶㤸㑢收挵㈰敡ㅣ㜴㑤㜰㉥㐱㌷㄰㥣愱戴㉡〳㜱㠰㌳て㈶ㄱ愳ち㤹ㅡ〶ㄳ㍦㜰收〶㠱㌳挷ㄲ㜸㙥ㄴ㡦㠰愷㜴㙣挶搵〸㙡㕣㐳㜲㉤挹㜵㈴ぢ㐱㔴㠹〵づ㙦㐶攵㘲慢摣㜳ㄶ㔱攷〶㤲ㅢ㐱㙣攰㉣㈶捦〲㠷昷㥥㕢㌰挰捤㘴摥〲愲戲搰㌵挱戹ㄵ摤㐰㜰㐶搱慡っ挴〱捥㌲㤸㐴㡣㉡㘴㙡㌴㑣晣挰戹㈸〸㥣㠹㤶㘰扤晢挶昷戹昰㤴㡥捤戸ㅢ㐱㡤㝢㐸㔶㤳摣㑢戲〶㐴㥤㘷㠱攳㍤慣搶㔲攷㝥㤲㜵㈰㌶㜰ㅥ㈰捦〲㠷昷搲㕢㌰挰〶㌲㌷㠲愸昳搰㌵挱㜹〸摤㐰㜰挶搱慡っ挴〱捥㈳㌰㠹ㄸ㔵挸搴㜸㤸昸㠱搳㍦〸㥣㝥㤶挰㜳㈷㝦〲㍣愵㘳㌳㥥㐲㔰攳㘹㤲㘷㐸㥥㈵㈹〳㔱㍤㉤㜰扣㝢捥㌶敡㤴㤳㙣〷戱㠱戳㠳㍣ぢ㥣ぢ攰扣〵〳扣㐰收㡢㈰㙡㈲扡㈶㌸㍢搱つ〴攷㐲㕡㤵㠱㌸挰㜹ㄹ㈶ㄱ愳ち㤹扡〸㈶㝥攰戴ぢ〲愷慤㈵昰晣㌲㌱〹㥥搲戱ㄹ敦㈰愸昱㉥挹㝢㈴敦㤳散〶㔱㈷㔹攰㜸慦挴昷㔰攷㐳㤲㡦㐰㙣攰㝣㠲㙥昸㔳㄰敦㠵戸捡㐱戰ㄶっ戸ㄷ㜲攳㌳㄰ㄵ㐵搷〴敢㜳㜴〳挱攲㌱敤〵敢㑢㤸㐴㡣㉡㘴㉡て㜶㝥㘰㌵ち〲慢愱㈵昰晣昴㌲〵㥥搲㤹挵㍥〴㌵㝥㈴搹㑦昲ㄳ挹捦㈰慡㥥〵ㄶ捦㝢ㅣ㐲㔶㥥㠳㝥愵捥㙦㈴〷㐰㙣㘰ㅤ㈴捦摡㤳昸㙢㑥ぢ〶㌸㐴收㥦㈰㙡ㅡ扡㈶㌸㠷搱つ〴㘷㉡慤捡㐰ㅣ㝢㤲㑡㈰㌸㔵挸㔴〱㑣晣挰㌹昰㘷挰㠸昹㌷㑢攰昹㈹愹〸㥥搲戱ㄹㄱ〴㌵敡㤱愴㤰搴㈷㘹〰愲㝥㠴㈹㐷捣㕥㜰㌸扤挳㘸㐸搲〸挴〶捥ㄱ攴㙤㠳㔷㕣㙢挵昰搶㠲〱㥡㤰㜹ㄴ㠸攲慦㔲㈶㌸㑤搱つ〴㘷㍡慤捡㐰ㅣ攰ㅣぢ㤳㠸㔱㠵㑣ㄵ挳挴て㥣㡦㠲挰昹搰ㄲ㜸㝥ㅡ㡢挳㔳㍡㌶攳㐴收㝥ㄲ挹挹㈴慤㐸㕡㠳愸㜷㉤㜰扣㠷㔹ㅢ敡戴㈵㘹〷㘲〳愷㍤㜹摢攰ㄵ攰㜰㐴㈰攰㜴㈰㌳〳㐴昱㔷㌶ㄳ㥣㡥攸〶㠲㌳㤳㘹㤵㠱㌸挰改〲㤳㠸㔱㠵㑣捤㠶㠹ㅦ㌸摢㠳挰㈹户〴㥥㥦晡收挲㔳㍡㌶愳〷㜳敦㐹搲㡢愴㌷㐹ㅦ㄰昵戴〵㡥昷㜲㈲㤳㍡晤㐸晡㠳搸挰ㄹ㐸摥愷㑡挰戹ㄸ捥〵㥣挱㘴づ〱㔱ㅣ㕡㥡攰っ㐵㌷㄰㥣㑢㤸㔶ㄹ㠸〳㥣攱㌰㠹ㄸ㔵挸搴愵㌰昱〳㘷㕤㄰㌸昷㕢〲捦㡦㤷昳攱㈹ㅤ㥢㌱㡥戹㥦㐷㌲㥥攴㝣㤲〹㈰敡ㅥぢㅣ摥㡢㌸ㅡ㕢攵㌹攷㐲敡㑣㈴戹〸挴〶捥㈴昲戶㐱ㄷ㝢捥㘵㜸ㄳ㜰㜲挹㡣㠲愸㉢挰㌲挱挹㐳㌷㄰㥣换愱收〵㈷ㅦ㈶ㄱ愳ち㤹扡ㄲ㜶㝥攰摣ㄸ〴捥つ㤶挰昳㘳散㔵昰㤴捥㉣㡡ㄱ搴㈸㈱㠹㤳㤴㤲捣〴㔱搷〴㠲㌳㥢㍡㜳㐸收㠲搸挰戹㠴扣㙤昰ち㜰ㄶ攰㑤挰戹㤴捣㜹㈰㡡扦敢㥡攰捣㐷㌷㄰㥣慢㤹㔶ㄹ㠸㘳捦戹〲㈶ㄱ愳ち㤹扡ㄶ㈶㝥攰捣っ〲愷搴ㄲ㜸㝥㕣㕥〸㑦改搸㡣㠵捣晤㝡㤲㐵㈴㌷㤰摣〸愲㘲ㄶ㌸摥㜱捦㘲敡㉣㈱戹ㄹ挴〶捥慤攴㙤㠳㔷㠰㜳㍤摥〴㥣摢挸㕣〶愲㙥〰换〴㘷㌹扡㠱攰㉣㘲㕡㘵㈰づ㜰敥㠰㐹挴愸㐲愶㙥㠴㠹ㅦ㌸ㄳ㠲挰㌹摦ㄲ㙣㜵晦㔸扥ㄸ㥥搲戱ㄹ㙢㤸晢㝤㈴㙢㐹敥㈷㔹〷愲挶㔸攰㤴㐳换㜹㈱晡〰㜵ㅥ㈴搹〰㘲〳攷㈱昲戶㐱ㅦ攰㉣挱㥢㠰戳㠹捣㐷㐰搴㉤㘰㤹攰㍣㡡㙥㈰㌸㌷㐳捤ぢ捥攳㌰㠹ㄸ㔵挸搴慤戰昳〳愷㑦㄰㌸扤㉤㠱攷挷晦摢攰㈹㕤戲㘰敥㕢㐹戶㤱㤴㤳㙣〷㔱摤㉤㜰扣㕦攵㍢愸昳㍣挹ぢ㈰㌶㜰㜶㤲户つ㕥〱捥㌲扣〹㌸扢挸㝣ㄹ㐴慤〰换〴攷ㄵ㜴〳挱㔹㉥㘹㠱㌸昶㥣搷㘱ㄲ㌱慡㤰㈹敥攲㝥攰戴づ〲愷㤵㈵昰㑣㘶戸ㄳ㥥搲戱ㄹ扢㤹晢〷㈴㝢㐸㍥㈴昹〸㐴戵戰挰昱㕥愵㝦㐲㥤㑦㐹昶㠲搸挰昹㥣扣㙤昰ち㜰㔶攲㑤挰昹㠲捣㉦㐱搴㕤㘰㤹攰㝣㠵㙥㈰㌸慢愰收摤㜳扥㠱㐹挴愸㐲愶敥㠶㥤ㅦ㌸つ㠲挰愹㙦〹㍣戳㌳㔶挳㔳㍡㌶攳㘷〴㌵㝥㈱昹㤵攴㌷㤲〳㈰慡慥〵㡥㜷㥣㜳㤰㍡㝦㤰ㅣ〲戱㠱㜳㤸扣㙤昰ち㜰敥挵㥢㠰挳戹ㄶ㠶〲㔱昷㠱㘵㠲㤳㠰㙥㈰㌸㙢㤸㔶ㄹ㠸㘳捦攱摣搳㠸㔱㠵㑣慤㠵㠹ㅦ㌸㍦ㅦちㄸ㈱晦㘴〹㍣戳㑤搶挱㔳㍡㌶愳〱㠲ㅡ愹㈴㘹㈴つ㐹ㅡ㠱愸敦㘰捡ㄱ戲昷㠴㝣〴㜵㡥㈴㘹〲㘲〳愷㈹㜹ㄶ㌸敢攱㕣挰㌹㠶捣㘳㐱搴㠳㘰戵挴ㄶ㌲㥡愱ㅢ〸捥〳搴㈸〳㜱㠰搳ㅣ㈶ㄱ愳ち㤹摡〰ㄳ㍦㜰㜶〷㠱昳扥㈵昰㑣㥦㜹〸㥥搲戱ㄹ慤ㄱ搴㌸㠵愴つ㐹㕢㤲㜶㈰敡㑤ぢㅣ敦㌸愷㍤㜵㑥㈳改〰㘲〳愷㈳㜹ㄶ㌸㥣㤱㈳攰㜴㈶戳ぢ㠸㝡〴慣㤶搸㌰戱ㄳ摤㐰㜰㌶㔱愳っ挴〱㑥㔷㤸㐴㡣㉡㘴敡㔱㤸昸㠱㔳ㄶ〴捥戳㤶挰㍤ㅤ㈸㠹㍦慥扢㝦摥㤴挹挰ㄵㄳ㈵㙣㔳㌰ㅡ㐰㌹㥣㌷愶㈸㍦㕥㔲㉦慦㜷㘹㍣搶㍦㍦㥥㔹ㄲ㑦挹〳㐱㔳㑣㡥㤱㌹〵㌶愳戶㜹攷收㐷㘷㡤挶て㝣捤扤㈲捣㤳敥㕢㕡ㄲ㡦挹㉦户挷㝢攵㤹戱㘱戱㜸㘶㝥挹昴㠲散㌹㈷晡㠸㑤挹搸㈹搱㈲㑣㜲㈹挶㕣㤷敡㤴㘲搳愷㐷㜳㝤㜲捣㡡㤵ㄶ攷㐴〷㘵晥ㄳ愶挹㈸昳㈷攸㄰㝥攵㔴ち户㐹㠲愷㠵搸㜰㍦づ戵㐹挰㉦愳敡㙦捥戲㈸㠳㝤挸攸㡢㕤㉦㠴㤸搸搵㡤㑣敥㠶㤸攰戰ㄹ慣慡㜷ㄱ摢挴㥢㝡㔰㡥攴愱慣㈶慦扥㌵戳㙢㔰㔱㐹㝥㙥㌴㘲昵捥挹㉦㙡㘰㌵㠷㤷挶ㅤ㤲散搹㡤㉤〹㝥扥ㅤ㕥㠴搲攷㘴ㄷ攷晥ㄳ慡㠲て㠶㤷㔹ㄲㄵ挶扦扦〷戴改㈶ㄴ摡愷搷戳散㥢㠷㠳扤㥦㠵昵ㄳ㄰晢晥㥡㕥㜱㌸愲㘱㥢户㤴ち晤晡㠴扢㠲㥤捣摥㌹搱散㈲愹㐲㔶㍣㌷㌳㍡戳㠱㘸㐴戱㠳㘳㜹㐲㐱戴戱戳㉢㤳㉡㡣扣摥㤳㑡㘲〵愵昱㘸㠳㡡㤶ㅣ攸㐶摥愸㘸㐱㌶攷愰愵㔴戴㐶攴挴㌱㑢慦挲ㅦ攷㤷晤㜳㉡〴㐴ㄲ慤㉡㈹愹㔳戸㡡㥤搷昹㈱㜸っ晤捤慡慡㔰㈸㑦㕥摦昷㔴换㤷昱㜵㝦捦㤰㙥㐴昸ち㈵㙤㠱晢㥡㑦㌲攳㤱搴㔸捦㝤㌴捦㜰㜲昲㑡搱㍣捥敦慡㥦㈷攷㍤㑣攲攴捡㤴㔴ㅥ㍡〵㤸挷ㅣ捦捦挹㉥㈸㤸搳㈰㙦㔰㔱㑥㐱㘹㙥㜴㘸昶愴㘸㠱㍥㘷挷㡡ぢ晦㈱昵㑡〴㙡搶ㄱ㔵〵㉥搶捣扢㐱㔸捥愵愷戴晤敤搳ㅣ㙥收攰㐸㤳慦㕣昸㠸ㄸ〳慤攳㡥昳挹晥捦㌳晡㈲㌰㙡㔴㌹ㅦ㔵ㄶ晣攰搴收㘱昱㥣挶搹㑤ㄵ㤳〲攵㠸戳愹つ㡤つ㡤㘱挲㘶慥㡤㌵㌰摦㘴晤㘳㡥㉢㌹愴挲攱昰摦晤㠲〱㔶㜸敤戳收㕣攰愴㘷昶㝢昲㍢㠶〷挷搳攸扢攷㐵搹〶㈲昲摤㉦㈷挱㌴㈸愶昲っ㘶づㅣ㐶攷挷ぢ愲昵昲㐴㉥敤㘴ㅥㄲ㐴戳㙥摥攸㈹㤸㘳㤴㔹㍦㙦㐰㜱㝥㙥㐱㝥㔱㤴㠳㄰㑣㈰收㈲慢愱搱挹㤸敡㍡㈲㔶㤲捦戵㠳昵昳㐶ㄷ㘷ㄷ㤵㑣攷㔴戲㥣㌹㡤ㅣ㍤㈹㔶㔲㕥㥦晣㈲ㅣ㐰㘶㑣戶㔳昳戲愶挴㘶㘱昹㘱㘹㘱搱㠰散改㈵晦㠸㐲昱㜸㌲㕦收ㄹ㌰㐱㈵㈴愸攴㠴攴扦晢㕤ㄵㅥ㠴攳愳戱㕥ㄸ挱挹昴改慤㐷㘵㘴㥣㡥㤹㐸〸搵ㄱ愱ㄲ㐸慣ㄲ㍥㠳㔶ㄵ挷㌱慢㘷㑤㐰收㜱捣㕣ㅤ㑢散㝣㘷㍦㔶慣改攴戹搹ㄸ㡣㜴㔲㠶㠰っㅥ㌰㘶㔰攵戴昵晦慦〵㤲㐹捦挲㜳ㄵ㕦ㄱ戲扢㔴捣㤱㍤ㄲ捡つ捣㕤㠸㍣敥㔱㠶散〹散戹㜷换㐸㥥攸㜰て挵户㉡搵搹散㡦搹㡢㈹㌸㈱攰㤴㡣㔹㥦㌸ㄷ㌷㌰㍢ㅣ收ㄵ㘶ㄷ㤴㔸戲扥戱挲挲㙣敥㜲摣㕤戳㜰㍥㡦㈶换㤸ㅢ㘷ㄸ㈳て㐴昶㑢㡢㤵㍤ㅢ慣散搹挲挲搷㌴攷扤㑢㥢扥㘲㤳戳㡢昳攳㔳ち昳㜳㤲搹攱摣昴㝦挴扥㡡㕤㈸ㄱ㘰敡㤷散戰ㄸ挰扡㘷㤸㥡㤳㈲㔱敥昶戸愶㈰㜴㉣㍦昶攸〴昹㙥㔷㝦㜳㔲㌱㜶㕦昹ㄲ㌰捥㠱户㈴摣〵〸攱敢挰㑣挵㌶㌰〳㐷㑥㑥㙡㉢ㄵ戰ㄹ挳愰捥〶户挴㜲㤰㉡攷㜹搶㠵㐲㘴㘸㉣㍢户㍦㤶㉦挴㡡敢攲㐰攲㍡搴㘴㤴㤶愷㥡攲㌴捥敤敤㡢㠹昱㤸㜰㍦ㄳ攳攳攲㘴㌲戲㌰㙢㌶㤱戳㠲挳㘶つ昹ㄵㄹ㑡㑡慡㤷散ㄷ㙢㤰昶㜵愲㌵〷搲扥㈰㝡㤰挷晦户㈳捦挴ㄹ㤷ㅦ㡢挳ぢ㘳㌸㍥㡥㌱㠲㥦㘹㍢扡晣㍣㉥㠵㤱㔴ㄸ〵㤲戴〳㐲昷㔱ㄲ㌸てㄶ〶愱愴㐲捥捦㑤㉥攴挷挱㌰㈴㡣㔹扢㤸攷ぢ㐸挲昵㤲㥦㠳摣挸㠲搶换扢㜶㥤㡤㜶㐸扤〸㔲㡥㡤昱挳㜸户ㄲㅣつㅤ㘳っ㠸㝡〳㑣㕥慣㑡搹㌰慤〷㍣㔴㐱㉥㔴挶愱㡤慦㄰昵㈶㔸扣㔸搱㉦㕢㈵㌱挴㍥捦搲㝡ぢ㘲づ戳㔹挳敡㠶㙣敡㙤攸㜱搸㠶㥦㐶㘰㕥㌹㙥㤸㘰㌹㝢〷㈲㡥ㅤ捣㔷攰户㥢㝡てち晣㠶ぢ㠵㉦㠰攵ㄱ捥㌳㙡敦㐱㐱愷㔴昵㍥㑣㜸㕡㌵㉥㠴㤹摡㡤ㄶ捦㔶㐸摤摣㝢㉦〲户晡扤㜷㡦㔸挰㐹㌶㥤㔸ㅤ昵ㄱㅡ攵搸㕣ㄵ㥦〴ㅤ㈳㠷㡡ㅦ晢㉢攴㔲㈱㑡㠵㑦愰挰摤挲挸㐳慦愲㤲㥦搹捣㙣㤵㥣㑣戳㈹㌴晢ㄶち戶㑡㑥〵て㔹㐹㈵愷愱捤㑡㝥〷㔶㜰㈵ぢ㉣慤敦愱㔵攳㑡晥〰㘵戳㤲㠵㌰慦慣㘴捣㜲戶て昲㥡㔴㜲㍦昴捣㑡㑥㠷愵敢扢㜱㕣㘰㈱㝦㠲㤹ㄴ㜲〶慣搴捦攸㌹ち㔹〲㙥昵㠵晣ㄵ㘶慣㥦挱晦攱愰愲㤰〷挰㈹挷收㉡㘴㈹㜴㡣㤹㔴晣摤㕦㘱ㄶㄵ㘶㔳攱㈰ㄴ愴㤰㜳搰慢㈸攴㥦㌶㌳㕢㈱攷搲散㘲㥡㠵㤱㠲慤㤰晦〲㑦ㄷ昲㔲戴㔹挸扡㔰〹㉥攴㍣㑢㉢ㄹ㕡㌵㉥㈴攷挹㥡㠵㥣て昳捡㐲㕥㙥㌹㡢㐰㕥㤳㐲㜲㉥慤㔹挸㉢㘰改㍥㈴晢〴㔶㤲搳㙦愵㤲㔷挲㑣㌵㐰捦㔱挹慢挰慤扥㤲㘹㌰挳ㅦ㤶㜹搲㠹攰㠶㜷㑥搸㉤㐷挷㔵挹慢愱㘳㕣㐳㐵㑥收昵㔱戸㤶ち搷㔱攱〸㈸㐸㈵ㄷ愲㔷㔱㐹捥攰搵㘶戶㑡㕥㑦戳㐵㌴㑢㠷㠲慤㤲㌷㠲愷㉢㜹ㄳ摡慣㘴ぢ愸〴㔷㜲戱愵㜵〲戴㙡㕣挹㤶㔰㌶㉢戹〴收㤵㤵扣挵㜲㜶㈲攴㌵愹攴挹搰㌳㉢㜹㉢㉣㕤㠷攴挸挰㐲戶㠲㤹ㄴ㜲㈹慣㔴㙢昴ㅣ㠵㕣〶㙥昵㠵㙣〳㌳晣㠵㡣攵㜴㈲戰攱㥤㤳㡢换搱㜱ㄵ㜲〵㜴㡣摢愹挸㠹挷㍥ち㜷㔰攱㑥㉡戴㠷㠲ㄴ㜲㈵㝡ㄵ㠵捣戰㤹搹ち戹㡡㘶㜷搱慣ㅢㄴ㙣㠵扣〷㍣㕤挸搵㘸戳㤰㥣㌷ㅣ㕣挸㝢㉤慤戳愰㔵攳㐲㜲〲戲㔹挸㌵㌰慦㉣攴㕡换㔹て挸㙢㔲挸㕥搰㌳ぢ㜹㍦㉣摤㠷㘴扦挰㑡昶㠶㥤㔴㜲ㅤ捣㔴ㅦ昴ㅣ㤵㝣〰摣敡㉢㤹〹㌳晣攱昷㔷㍡搱㤵散㡦㔶戹户㤲ㅢ愰㘳㙣愴攲〰㝦㠵㠷愸昰㌰ㄵ〶㐲㐱㉡戹〹扤㡡㑡㜲㙡㜴戹攵搷㔶挹㐷㘸昶㈸捤㐶㐳挱㔶挹挷挰搳㤵㝣ㅣ㙤㔶㤲㤳㥣㠳㉢戹搹搲㍡ㄷ㕡㌵慥㈴㘷㑢㥢㤵㝣〲收㤵㤵㝣搲㜲挶㠹搴㌵愹攴㜸攸㤹㤵㝣ち㤶慥㐳㜲㙣㘰㈱㌹〷㕢ち昹㌴慣搴〴昴ㅣ㠵㝣ㄶ摣敡ぢ㜹㈱捣昰㠷散改㐴㘰挳晢㐵㘸㤵㕢㠰攳つ〰捡〸㜸㉢㜴㡣㙤㔴捣昶㔷㈸愷挲㜶㉡㑣㠲㠲ㄴ昲㌹昴㉡ち挹㘹摣攵㤶㕦㕢㈱㜷搰散㜹㥡ㄵ㐱挱㔶挸ㄷ挱搳㠵摣㠹㌶ぢ挹〹搹挱㠵㝣挹搲㥡づ慤ㅡㄷ㜲〶㤴捤㐲敥㠲㜹㘵㈱㕦戱㥣㜱搲㜷㑤ち挹换㜴戳㤰慦挲搲㔵挸㌱㠱㠵攴㝣㜱㈹攴㙢戰㔲㌳搱㜳ㄴ昲つ㜰慢㉦㈴㈷㤸攳て换慢攸㐴㘰挳晢㕣戴捡㉤挰昱愶ぢ昹ㄶ㜴㡣户愹挸搹攷㍥ち敦㔰攱㕤㉡㕣〲〵㈹攴㝢攸㔵ㄴ㤲㔳捥戵㤹慤㤰敦搳㙣㌷捤慥㠶㠲慤㤰㝢挰搳㠵晣㄰㙤ㄶ㤲㤳挷㠳ぢ昹㤱愵㜵㉤戴㙡㕣㐸捥㐲㌷ぢ昹㌱捣㉢ぢ昹愹攵㡣ㄳ搴㙢㔲挸㐵搰㌳ぢ戹ㄷ㤶慥㐲㥥ㅢ㔸㐸捥㙤㤷㐲㝥〶㉢㜵㈳㝡㡥㐲晥〷摣敡ぢ挹挹昰昸ぢㄹ㕦搰㠹挰㠶昷㥢搱㉡㐷挷昵㈵昹㈵㜴㡣慦愸挸㤹昲㍥ち晦愵挲搷㔴戸ㄵち㔲挸㙦搰慢㈸㈴愷挷㙢㌳㕢㈱扦愵搹㜷㌴扢ㅢち戶㐲晥〰㥥㉥攴㍥戴㔹㐸㑥㜴て㉥攴㡦㤶搶㙡㘸搵戸㤰㥣㌱㙦ㄶ㜲㍦捣㉢ぢ昹戳攵㙣つ攴㌵㈹攴㕡攸㤹㠵晣〵㤶慥㐲㡥〸㉣㈴攷攱㑢㈱㝦㠵㤵㕡㠷㥥愳㤰〷挰慤扥㤰㥣戸㡦㍦㉣戹愳ㄳ㕤挸つ㘸㤵㝢ぢ㜹㄰㍡挶ㅦ㔴攴慣㝥ㅦ㠵㐳㔴昸㤳ちて㐱㐱ち㜹ㄸ扤㡡㐲㜲㉡扦㌶㤳㕢㈹收㈹晢㉦㥡昱㈷㔲昵ㄴㄴ㙣㠵㑣攰晤㈴敢㑡戲づ摡㉣㈴㈷攵〷ㄷㄲ晦㈳㤷㘸㍤〳慤ㅡㄷ㤲戳晢捤㐲㈶挱扣戲㤰㜵㉤㘷㘵㤰搷愴㤰摢愰㘷ㄶ㌲ㄹ㤶敥搱㑥摦挰㑡㜲搱㠰㔴㤲晦㔹㥤摡㡥㥥愳㤲昵挰慤扥㤲㍢㘰㠶㍦捣愴愶ㄳ㕤挹ㄷ搰搲㠸㠳〷㙣攴㑢戲㍥㜴㡣〶㔴攴ㄲ〴ㅦ㠵㔴㉡愴㔱㘱㈷ㄴ愴㤲つ搱慢愸㈴搷ㅤ㘸㌳摢㈱搹㠸㘶㡤㘹昶づㄴ㙣㤵㍣ㄲ㍣㕤挹㈶㘸戳㤲㕣㐱㄰㕣挹愳㉣㉤㉥㌱愸㜱㈵戹ㄴ挱慣㘴㔳㤸㔷㔶昲ㄸ换搹㙥挸㙢㔲挹㍤搰㌳㉢㜹㉣㉣ㅢ改扢㍢㕣愳㥥摥㝡挴㤹㘷晡摥㉥㔷㕣摦㈰㜵㙣〶㈳昵ㄱ㝡㡥㍡ㅥて㙥昵㜵晣〴㘶昸ぢㄹ捤改㐴㔰挳晢㕥戴㌴摥攰改㍡愶㐳挷㘸㐱㐵慥㡥昰㔱㌸㠱ち㉤愹昰㌹ㄴ愴㡥㈷愲㔷㔱挷㉦㙤㘶戶㍡㥥㐴戳㤳㘹戶てち戶㍡戶〶㑦搷昱ㄴ戴㔹挷ㅦ愱ㄲ㕣挷㌶㤶ㄶ㔷㍦搴戸㡥㕣㈵㘱搶戱㉤捣㉢敢㜸慡攵散㘷挸㙢㔲挷㕦愱㘷搶戱㍤㉣㕤愷搶搱㠱〷㈴搷㕥㐸㈱㑦㠳㤵攲㈲っ㐷㈱㌳挰慤扥㤰〷㘱㠶扦㤰搱㤱㑥〴㌶扣ㅦ㐲换愷㑥㥤愰㘳㜴愶㈲㔷㜲昸㈸㜴愱挲改㔴㌸っ〵㈹攴ㄹ攸㔵ㄴ㤲换㌷戴㤹慤㤰㘷搲慣㉢捤㈲㔰戰ㄵ戲㍢㜸扡㤰㘷愱捤㐲㜲㈱㐶㜰㈱捦戶戴㔲愰㔵攳㐲搶㠷戲㔹挸ㅥ㌰慦㉣㘴㉦换㔹〳挸㙢㔲㐸慥晡㌰ぢ搹ㅢ㤶敥㔳敢挰挰㑡㜲愱㠸㔴戲て捣㔴㈳昴ㅣ㤵捣〴户晡㑡ㅥ〱㌳ㄶ搰攸㐷㈷扡㤲㕣㕡愲ㄱ〷㑦ㅦ㤲晤愱㘳っ愰㈲㤷㥤昸㈸っ愴挲㈰㉡㌴㠵㠲㔴㜲㌰㝡ㄵ㤵攴㕡ㄳ㙤㘶慢攴㄰㥡つ愵搹㠹㔰戰㔵㜲ㄸ㜸扡㤲挳搱㘶㈵㑦㠲㑡㜰㈵㐷㔸㕡㈷㐳慢挶㤵攴昲ㄳ戳㤲㈳㘱㕥㔹挹㉣换㔹㙢挸㙢㔲挹㌶搰㌳㉢㌹ㅡ㤶敥㑡昶て慣㈴㔷戵㐸㈵挷挰㑣戵㐳捦㔱挹戱攰㔶㕦挹昶㌰㤳㑡㡥愳ㄳ㕤㐹慥㠳搱㠸摢㉡㜹ㅥ㜴㡣昱㔴攴ㅡㄹㅦ㠵昳愹㌰㠱ちㅤ愱㈰㤵扣〰扤㡡㑡㜲㘱㡣㌶戳㔵昲㐲㥡㑤愴㔹て㈸搸㉡㤹つ㥥慥攴㈴戴㔹㐹㉥㜱〹慥㘴㡥愵搵ぢ㕡㌵慥㈴搷捡㤸㤵捣㠵㜹㘵㈵昳㉣㘷㕣㐶㔳㤳㑡㘶㐲捦慣攴㘴㔸㌶搴㕦㤲昸摦昶搲㕢て敤搲搵晦㍢戲ㅦ㡣愴㡣㔳㘰愳晡愳攷㈸攳㔴㜰慢㉦攳㐰㤸㐹ㄹ愷搱㠹㉥攳㘰㜰㌵摣戶㌲ㄶ㐰挷㈸愴㈲㔷昳昸㈸ㄴ㔱㈱㐶㠵愱㔰㤰㌲㑥㐷慦愲㡣挳㙤㘶戶㌲捥愰㔹㌱捤挶㐱挱㔶挶㌸㜸扡㡣愵㘸戳㡣㕣㡣ㄳ㕣挶㤹㤶搶㜸㘸搵戸㡣㕣搵㘳㤶㜱ㄶ捣㉢换㌸挷㜲㌶〱昲㥡㤴昱㐲攸㤹㘵㥣ぢ㑢昷〱㌹㈰昰㠰攴㘲㈱愹攴挵㌰㔳ㄷ愱攷愸攴扦挰慤扥㤲㕣㕤㈴㤵扣㤴㑥㜴㈵㜳挱昵㈹搴㍣攸ㄸ昳愹ㄸ昵㔷戸㡣ち㤷㔳㈱てち㔲挹㉢搰慢愸㈴搷ㅢ㘹扦戶㑡㕥㐹戳㝦搳慣ㄸち戶㑡㉥〰㑦㔷昲㙡戴㔹㐹慥ㅣち慥攴㌵㤶㔶ㅣ㕡㌵慥㈴㤷㈰㤹㤵扣ㄶ收㤵㤵㕣㘸㌹攳敡愴㥡㔴㜲㌶昴捣㑡㕥て㑢搷㘸㘷㝣㘰㈱戹戰㐹ち戹〸㔶㙡㉥㝡㡥㐲摥〸㙥昵㠵攴㑡㈸㈹攴㑤㜴愲ぢ㜹㈹戸ㅡ㜰昰〰愰㕣㝥㉣㠶㡥戱㠴㡡㕣㈶攵愳㜰㌳ㄵ㙥愱挲㝣㈸㐸㈱㙦㐵慦愲㤰㕣ㅢ愵捤㙣㠵㕣㑡戳摢㘸戶㄰ち戶㐲㉥〷㑦ㄷ㜲〵摡㉣㈴㔷㌹〵ㄷ昲㜶㑢㙢ㄱ戴㙡㕣挸ㅢ愰㙣ㄶ昲づ㤸㔷ㄶ㜲愵攵㡣㉢愹㙡㔲挸挵搰㌳ぢ戹ち㤶敥㐳㜲㜰㘰㈵戹ち㑢㉡㜹ㄷ捣搴捤攸㌹㉡㜹て戸搵㔷㤲换戶愴㤲慢改㐴㔷昲㌶㜰㌵攲戶㑡摥ぢㅤ㘳つㄵ戹愶换㐷攱㍥㉡慣愵挲㜲㈸㐸㈵敦㐷慦愲㤲㕣挸愵捤㙣㤵㕣㐷戳昵㌴㕢〳〵㕢㈵ㅦ〴㑦㔷㜲〳摡慣㈴㤷㘴〵㔷㜲愳愵戵ㄶ㕡㌵慥㈴搷㜶㤹㤵㝣〸收㤵㤵摣㘴㌹㕢〷㜹㑤㉡昹〰昴捣㑡㍥〲㑢㜷㈵㌳〳㉢挹㈵㘳㔲挹㐷㘱愶㌶愰攷愸攴㘳攰㔶㕦㐹慥㌱㤳㑡㍥㑥㈷扡㤲㥢挰搵㠸摢㉡戹ㄹ㍡挶ㄳ㔴攴〲㌴ㅦ㠵㉤㔴㜸㤲ち㡦㐲㐱㉡昹ㄴ㝡ㄵ㤵攴慡㌳㙤㘶慢攴搳㌴㝢㠶㘶㘵㔰戰㔵戲っ㍣㕤挹慤㘸戳㤲㕣㍦ㄶ㕣挹㙤㤶ㄶㄷ㤸搵戸㤲㕣㠸㘶㔶戲ㅣ收㤵㤵㝣捥㜲戶ㅤ昲㥡㔴㜲〷昴捣㑡敥㠰愵扢㤲扤〳㉢挹昵㙤㔲挹攷㘱愶㕥㐰捦㔱挹ㄷ挱慤扥㤲㍢㘱㈶㤵摣㐹㈷扡㤲扢挰搵㠸摢㉡昹ㄲ㜴㡣㕤㔴攴㙡㌹ㅦ㠵㤷愹昰ちㄵ㕥㠱㠲㔴昲㔵昴㉡㉡挹㈵㜲摡捣㔶挹搷㘸昶㍡捤㜶㐳挱㔶挹㌷挱搳㤵㝣ぢ㙤㔶㤲㡢摤㠲㉢昹戶愵挵搵㜰㌵慥㈴㔷捤㤹㤵㝣〷收㤵㤵㝣捦㜲昶ㄱ攴㌵愹攴㈷搰㌳㉢昹㍥㉣㕤㕦㤳挳〲ぢ挹戵㜸㔲挸摤戰㔲㕣㤴攷㈸攴ㅥ㜰慢㉦攴攷㌰㤳㐲㝥㐸㈷扡㤰㕦㠰慢〱户ㄵ昲㈳攸ㄸㅦ㔳㤱㉢晢㝣ㄴ㍥愱挲愷㔴昸ちち㔲挸扤攸㔵ㄴ㤲换昹戴㤹慤㤰㥦搱散㜳㥡晤っ〵㕢㈱扦〰㑦ㄷ昲㑢戴㔹㐸㉥捣ぢ㉥攴㔷㤶ㄶ㔷敥搵戸㤰㕣攱㘷ㄶ昲扦㌰慦㉣攴㌷㤶戳〳㤰搷愴㤰〷愱㘷ㄶ昲㕢㔸扡ち㜹㕥㘰㈱戹㙥㔰ち昹ㅤ慣ㄴㄷ㄰㍡ち昹〳戸搵ㄷ昲㌰捣愴㤰晢攸㐴ㄷ㌲㔴愷ㄲ㜰㕢㈱㝦㠴㡥戱㥦㡡捡㕦攱㈷㉡晣㑣㠵〴㈸㐸㈱㝦㐱慦愲㤰㐹㌶㌳㕢㈱㝦愵搹㙦㌴㙢〰〵㕢㈱㝦〷㑦ㄷ昲㈰摡㉣㘴㉡㔴㠲ぢ昹㠷愵㤵〶慤ㅡㄷ戲㈱㤴捤㐲ㅥ㠲㜹㘵㈱て㕢捥ㅡ㐱㕥㤳㐲ㅥ〱㍤戳㤰㝦挱搲㔵挸攱㠱㠵㍣ㄲ㘶㔲挸㔰ㄲ㍥㙤ㄳ昴ㅣ㠵㑣〰户晡㐲㌶㠵㤹ㄴ戲づ㥤攸㐲ㅥ〳㙥㌹㍡慥㥦戲ㄲ愱㘳㈴㔱昱㔸㝦㠵㌰ㄵ敡㔲愱ㄹㄴ愴㤰挹攸㔵ㄴ戲戹捤捣㔶㐸㍥愰挶㠸搰慣㌵ㄴ㙣㠵㑣〱㑦ㄷ戲㍥摡㉣攴㈹㔰〹㉥㘴〳㑢慢つ戴㙡㕣挸戶㔰㌶ぢ㤹ち昳捡㐲㌶戴㥣戵㠳扣㈶㠵㙣て㍤戳㤰㡤㘰改㉡㘴㔶㘰㈱㑦㠳㤹ㄴ戲㌱慣㔴〷昴ㅣ㠵㍣ㄲ摣敡ぢ搹ㄱ㘶㔲挸㈶㜴愲ぢ搹ㄹ摣㜲㙦㈱㡦㠲㡥搱㤴㡡㕤晣ㄵ㡥愶挲㌱㔴㌸ㅤち㔲挸㘳搱慢㈸㘴㔷㥢㤹慤㤰捤㘸㜶ㅣ㐸㔲㕦㈸搴㙣愱ㅦ㝦〹㑢戳慤扥攴ㄴ昴㤲㠶㜹㈳㑢戳ぢ昰攸㤹攱㔸〲ㄴ㈷敢㥦㌰挷㍢搱㕣㠸攵晥㝦攱㥤㑦愴挱ㅡ㐶昹〸攷㕦㜰㍣㍥㤹ㅢ〳愷慥昵搹㑡愸昹昷ㄶ㙡㐵㤲昶ㅥ晣敢慦㥡㐵攱㕥㔱㜷㈶晦换攱㠹ㄳ㐳挹㡣㠹㈲㘱㈶㜱㜳ㄴ㡣㐷㔶㈶扡戲ぢ愵㠳愱㕦慡㥦ㅦ㌷愹㍦戸㔵慣㡤㜰慤㜱愲搷挶㤵㌳戹㌹㘷扦㙤〱ㅦ㙣攵㌷〵摣戹㐴愲〵㜲㔱〳晤㜲㔰㠳㌵户㈵㜵㄰㠲㕢搲㌹攰㔶㍢改ㅥ攷㔹㉣敢攴昴晢慣昸㥣〲㉣㜹㘰㤳晦㑤慦搹攲ㅣ㙦㔳㡣愴㘳挵㠹㔸挱敡晥㡦戹㉢㙣ㅦ㠳慢㝡㐷戸晥㈳㜴㌱愳㘴〸戲㐹摡㠳ㄲ〵摡㌳改捡慡搰㠶慦昰㐹昸㑣㐷㥣㤳㥦㔳ㅣ㉢㠹攵挵搳戳戰㥣㈷㥤晦㌵㝥ㅥㄶ㜶昵㑥摡つ㡦扥㌱昹挱ㄲ㡢昸㤴㈶㈹㜴㘴㕡㔱㙣㔶㤱㘴㤳㔴挲㈷〴㌰㥡㔱户㉥挳㜰戹㤷扣㕡〲戸戴㘱㐸㤴挶㐶㉢〴慥㕦㈷㙤㌸晡㝣愵㡤搰㡤㤱扡㌱捡㙡愴㘶愱㐱㉦㍣〳晣㑦㕦㘹愳攱㤹㔱挲慤㤱㑤挳扥㝤㈶㍡ㅦ㐸ㄵ㍥〵散ㄴ戰㘵㐵挱㈸晣攷晡攱㌶攰㌴〰挷戶㉡㈷㙤㡣攵挵㘸ぢ愱搱〲晥㡣㜴㄰㌵ㄶ㝣㥥愰㈲敡つ攰挸〳㠸戱㈲挶㘹㔰攳㠱㌰づ㕤〱捡㜱㈰㥣攷换ㅤて㉥て〶㈳〳挶㙡㠲慦捥㠵㥡摢㠹㍡捣㠰摢㐵攰㜲㘷㔵扢㤰〰㜷ㄱ㌰昱㍦㕥㐱㠵㈵㔶㍢挱㘱㤹㥤㘵捡㠶㠱㤴改っ攸愱㑣㤳搰攷㉢㉤㐷㌷㜲㜵㈳㙡㌵㔲昳搰愸㥤㌲㜱ㄲ㍣愳ㄸ㉣㤳挱愲ㄸ慣㐳摡ㄴ捤敦㑥㔶㉢㙡㥣っ愲愶㠲㙦〲扦つ㥦慣ㄲ昸㥥㔰㈳昰搳㈰昷〲㕦攰换㉤〴㔷㠰敦つ㘳ㄵ昳搵㤹愱戹㝤愹挳っ戸㤵㠰㉢挰㍦㠵㈴扣挰㙦昱〵㍥づ㈳〱㝥〰㕣〱昸㔲昴昹㑡㥢愹ㅢ戳㜴㘳戶搵㐸㥤㠳㐶敤〰㍦ㄷ㥥ㄹ挵つ晣挵㥡㍦〴㔹捡ㄳ扦㡣㜶㔰㔳晦〲摦〴㝥㤳〳昸攱㔰㈳昰㤷㐲敥〵㝥㥥㉦㜷㍥戸〲晣㐸㠲㝡戹慦捥㤵㥡㥢㐵ㅤ㘶挰敤㉡㜰〵昸〷㝣㠱㕦攷ぢ㍣㘷㤴ぢ昰㘳攱ち挰㕦㡤㍥㕦㘹搷攸挶戵扡㜱㥤搵㐸㕤㠸㐶敤〰㝦㍤㍣㌳㡡ㅢ昸㐵㥡㝦㍥戲㤴愷愳ㄹ㕣㐹愸㙥〴摦〴晥㙥〷昰ㄳ愱㐶攰㙦㠲摣ぢ晣㘲㕦敥ㄲ㜰〵昸㙣㠲㝡㡢慦捥㔲捤捤愱づ㌳攰戶っ㕣〱晥㜶㕦攰㤷晢〲扦ㅣ㐶〲晣㘴戸〲昰㉢搰攷㉢敤㜶摤戸㐳㌷敥戴ㅡ愹㉢搱愸ㅤ攰㔷挱㌳愳戸㠱扦㑢昳愷㈱㑢㜹㤲㥣㜱㈶搴搴㍤攰㥢挰㉦㜶〰ㅦ㠳ㅡ㠱㕦つ戹ㄷ昸㝢㝤戹㙢挰ㄵ攰㘷㄰搴戵扥㍡敢㌴户㠴㍡捣㠰摢〳攰ち昰ぢ㝤㠱扦搶ㄷ昸〷㘱㈴挰捦㠲㉢〰扦〱㝤扥搲㌶敡挶㐳扡昱戰搵㐸摤㠴㐶敤〰晦〸㍣㌳㡡ㅢ昸㐷㌵晦㘲㘴㈹㡦摤㌳㝡㐰㑤㍤〶扥〹晣攵づ攰攷㐱㡤挰㍦づ戹ㄷ昸捤扥摣㈷挰ㄵ攰㉦㈳愸㑦晡敡㍣慤戹㔷㔰㠷ㄹ㜰㝢ㄶ㕣〱晥ㄲ㕦攰攷晡〲㕦〶㈳〱㝥〱㕣〱昸慤攸昳㤵戶㑤㌷捡㜵㘳扢搵㐸㝤づ㡤摡〱㝥〷㍣㌳㡡ㅢ㜸捥挲ㄶ晥㜵挸搲攸㐷㡤㑣㄰挵㤹搸㈶昰挵づ攰㙦㠰ㅡ㠱摦〹戹ㄷ昸㤷㝣戹扢挰ㄵ攰㙦㠲戱㝡挵㔷攷㌵捤㕤㐲ㅤ㘶挰敤つ㜰〵昸〲㕦攰愷晡〲晦㈶㡣〴昸愵㜰〵攰摦㐲㥦慦戴户㜵攳ㅤ摤㜸搷㙡愴扥㠷㐶敤〰晦㍥㍣㌳㡡ㅢ昸摤㥡扦〲㔹捡攳ㅣ㡤挱㔰㔳㝢挰㌷㠱㥦攴〰㝥㈵搴〸晣㠷㤰㝢㠱晦挸㤷晢㌱戸〲晣㕤〴昵㔳㕦㥤捦㌴昷ㅥ敡㌰〳㙥晦〱㔷㠰㥦攰ぢ晣㜸㕦攰扦㠰㤱〰㝦ㅦ㕣〱㜸㑥㔶收㉢敤㉢摤攰散㘴攱㝣㙤㌵㔲扦㐱愳㜶㠰晦ㄶ㥥ㄹ挵つ晣㜷㥡扦ㅥ㔹捡愳㉦㡤ㄱ㔰㔳㍦㠰㙦〲㍦捡〱晣㐶愸ㄱ昸㝤㤰㝢㠱晦搱㤷扢ㅦ㕣〱晥㘱㠲晡戳慦捥慦㥡晢〸㜵㤸〱户〳攰ち昰㐳㝤㠱ㅦ散ぢ晣敦㌰ㄲ攰ㅦ㠷㉢〰㝦㄰㝤扥搲晥搰㡤㐳扡昱愷搵㐸㍤㡣㐶敤〰晦ㄷ㍣㌳㡡ㅢ㜸愶㈸晣㈷㤱愵㍣㈶搴㌸ㄷ㙡㉡〱㝣ㄳ昸㍥づ攰㥦㠵ㅡ㠱慦〳戹ㄷ昸㐴㕦㙥ㄲ戸〲晣㔶㠲㕡搷㔷挷搰摣㜲敡㌰〳㙥昵挰ㄵ攰捦昲〵扥㥢㉦昰㈹㌰挲ㅦㄶ戳挰ㄵ㠰慦捦づ㕥㘹つ㜴㈳㔵㌷搲慣㐶㙡㐳㌴㙡〷昸㐶昰散〷㝣㘳捤㝦〹㔹捡㌳㔵㡤〹㐸㔲ㅤ〹扥〹㝣㐷〷昰慦㐲㡤挰㌷㠱㕣㠰㝦つっ晤㔲㐷昹㜲㥢㠲㉢挰扦づ㕤㜵㡣慦㑥㌳捤㝤㤳㍡捣㠰摢昱攰ち昰敤㙣挰㠷摦㠶㑡攰ㅤぢ搵挶户ㅡ捤攱〹㝦㔸挸〲㘳㔴㈳㥤ㅤ扣搲㕡攸挶〹扡搱搲㙡愴㥥㠸㐶敤㔴攳㈴㜸㘶㌵挲敦㈱ㅢ㥦扢づ敦㠳敤扣敢戰ㅢㅣ昷㕤㠷㤳㉤㉦挶〷㄰ㅡ㌹昰㘷㑣〲㔱慤挱㌷㙢㜷㠲愳㜶ㅦ㐳㡤戵㍢〵㜲愹㥤攳慥㐳ㅢ㕦㙥㕢㜰愵㜶㥦挲㔸㥤敡慢㜳㥡收㝥㐶ㅤ㘶挰㉤〳㕣愹㕤㌳㕢敤㉡敦㍡ㅣ攳㕢愶㡥㌰挲ㅦ晥㡦㑤戸㐲㤹㍡戱㠳㔷㕡㘷摤攸愲ㅢ愷㕢㡤搴㌳搰愸㥤㌲㥤〹捦㝥〷㑤㔷捤晦〶㔹捡昳㝥㡤㈹㐸㔲㜵〷摦〴扥㤱〳昸ㅦ愰㐶攰捦㠲摣ぢ晣搹扥摣ㅥ攰ち昰㍦ㄲ搴㕥扥㍡㝤㌴昷㈷敡㌰〳㙥㤹攰ち昰㈹扥挰㐷㝣㠱敦〷㈳晣攱㘷㉥戸〲昰晤搹挱㉢㙤㠰㙥っ搴㡤㐱㔶㈳㜵㌰ㅡ戵〳晣㄰㜸昶〳㝥愸收晦㠱㉣攵搹挸㐶ㄱ㤲㔴挳挰㌷㠱㑦㜰〰晦ㄷ搴〸晣㜰挸扤挰㡦昰攵㡥〴㔷㠰攷㠳挸㔵㤶慦捥ㄸ捤慤㐳ㅤ㘶挰㙤㉣戸〲晣愱摦晤㙥昷ㅣ〴㜷㌷搲㈳㘴昲㤲摢愱攳㘰㠴㍦摣㉢㠵㉢〰㝦ㅥ㍢㜸愵㡤搷㡤昳㜵㘳㠲搵㐸扤〰㡤摡〱晥㐲㜸昶〳㝥愲收搷㐳㤶昲ㅣ㘹㈳㡥㈴㔵㌶昸㈶昰晢昱改昶攲搳搱㍡㘲愴㐲㡤挰㑦㠲㕣㠰㜷㝣㑤攴昸㜲㜳挱ㄵ攰ㅢㄲ搴㍣㕦㥤㈹㥡摢㤸㍡捣㠰摢㔴㜰〵昸㙦敤挰昳㙢㐲㙥㜰㝥敤ぢ晣㌴ㄸ攱て㡦㉤㠰㉢〰㕦挰づ㕥㘹㠵扡㔱愴ㅢ㌱慢㤱㍡ㅤ㡤摡〱㝥〶㍣ぢ昰晣㐶㌰㜸晥㌷㜸捡㑦㉢搶晣㘳㤱愵㍣㜳摢㤸㡢㈴㔵ㅣ㝣ㄳ昸扤づ攰㥢㐳㡤挰㤷㐲㉥挰㍢捥昱㌳㝤戹戳挰ㄵ攰㕢㄰搴㌹扥㍡ㄷ㙢㙥㑢敡㌰〳㙥晦〲㔷㠰摦㘳〷扥攲捥昲㙥㕦攰㉦㠵ㄱ晥㜰扢ㄶ慥〰晣㍣㜶昰㑡㥢慦ㅢ㤷改挶攵㔶㈳昵ち㌴㙡〷昸㉢攱搹㙦㡦晦户收户㐵㤶挶㘵挸捦㤸て愲ㄶ㠰㙦〲晦㠶〳昸搳愰㐶攰慦㠶摣ぢ晣㌵扥摣㙢挱ㄵ攰㌳〸敡㐲㕦㥤㐵㥡摢㠹㍡捣㠰摢㡤攰ち昰扢㝣㠱摦改ぢ晣㑤㌰挲㕦挸㌸〳慥〰晣㘲㜶昰㑡㕢愲ㅢ㌷敢挶㉤㔶㈳昵㔶㌴㙡〷昸愵昰散〷晣㙤㥡摦ㅤ㔹捡搳摣㡤慢㤰愴㕡づ扥〹晣㌶〷昰晣㕦㡦〸晣ち挸扤挰摦敥换扤〳㕣〱扥㌷㡣搵㑡㕦㥤扢㌴户㉦㜵㤸〱户㝢挰ㄵ攰㥦昲〵㝥㡢㉦昰慢㘱㠴㍦慣㔷㠱㉢〰㝦㉦㍢㜸愵慤搱㡤晢㜴㘳慤搵㐸扤ㅦ㡤摡〱㝥ㅤ㍣晢〱扦㕥昳㠷㈰㑢㜹昲扤戱㄰㐹慡〷挱㌷㠱摦攴〰㝥㌸搴〸晣〶挸扤挰㙦昴攵㍥〴慥〰㍦㤲愰㙥昲搵㜹㔴㜳戳愸挳っ戸㍤〶慥〰晦㠰㉦昰敢㝣㠱㝦ㅣ㐶昸挳ㄵ㈵㕣〱昸捤散攰㤵昶㠴㙥㙣搱㡤㈷慤㐶敡㔳㘸搴づ昰㑦挳戳ㅦ昰捦㘸晥昹挸搲攰㔳ち㡣挵㈰慡っ㝣ㄳ昸扢ㅤ挰㑦㠴ㅡ㠱摦ち戹ㄷ昸㙤扥摣㜲㜰〵昸㙣㠲晡㥣慦捥昳㥡㥢㐳ㅤ㘶挰敤㐵㜰〵昸摢㝤㠱㕦敥ぢ晣㑥ㄸ攱㉦㘴㑣㠶㉢〰晦ㄲ㍢㜸愵敤搲㡤㤷㜵攳ㄵ慢㤱晡㉡ㅡ戵〳晣㙢昰散〷晣敢㥡㍦つ㔹ㅡ换㤰㥦㜱ㅢ㠸㝡ㄳ㝣ㄳ昸挵づ攰㘳㔰㈳昰㙦㐱敥〵晥㙤㕦敥㍢攰ち昰㌳〸敡㝢扥㍡扢㌵户㠴㍡捣㠰摢ㅥ㜰〵昸㠵扥挰㕦敢ぢ晣㠷㌰挲㕦挸㤸〵㔷〰晥㈳㜶昰㑡晢㔸㌷㍥搱㡤㑦慤㐶敡㕥㌴㙡〷昸捦攰搹て昸捦㌵晦㘲㘴㘹慣㐴㝥挶㥤㈰敡ぢ昰㑤攰㉦㜷〰㍦て㙡〴晥㑢挸扤挰㝦攵换晤㉦戸〲晣㘵〴昵ㅢ㕦㥤敦㌴昷ち敡㌰〳㙥㍦㠰㉢挰㕦攲ぢ晣㕣㕦攰昷挱〸㝦昸挶㠲㉢〰晦㈳㍢㜸愵敤搷㡤㥦㜴攳㘷慢㤱晡ぢㅡ戵〳晣慦昰散〷晣㙦㥡㝦ㅤ戲㌴敥㐵㝥挶㙡㄰昵㍢昸㈶昰挵づ攰㙦㠰ㅡ㠱㍦〸戹ㄷ昸㍦㝣戹㠷挰ㄵ攰㙦㈲愸㠷㝤㜵㐲ㄸ摢㡡扦㈵搴㘱〶摣㌸㤳㔰㠰㉦昰〵㝥慡㉦昰㜵㘰㠴ㄸ㈱㘳㈹㕣〱㜸捥ㅤ攴㉢㡤昳〷愵挱挹㠲搲愸㙢㌵㔲㌹㔷戰㜶㠰攷っ㐳㍦攰㌹改㔰昸㉢㤰愵戱ㅥ改ㄸ敢㐰ㄴ㈷ㅥ㥡挰㑦㜲〰扦ㄲ㙡〴㥥㤳ㄱ扤挰㜳昲愱㤷㥢ち慥〰㝦ㄷ㐱㙤攸慢搳㔸㜳敦愱づ㌳攰挶㤹㝦〲晣〴㕦攰挷晢〲捦昹㝦〲晣㝤㜰〵攰㡦㐲㥦慦㌴捥昷㤳〶㈷昷㐹㠳ㄳ晣昸㑡㍤ㄶ㡤摡〱㥥㌳〲晤㠰攷㈴㐱攱慦㐷㤶〶㥦㌸㘱昰戹ㄶ慡㌹昸〲攱〶昰愹挰㉤㑤㕦㉤愹ㄶ㕡慣㌹㤰㠶搲㕡㠲㉢ㅦ昹㈱昹挸㐹慤搰敦ㅥ晣㤴〱摢ㄴ愱戶㤸愸㠶晦㌷㌹㥡㡢晦戱㜴㍡晥㥦昱㌹晤㡡攲挵㕣ㄱㄶ慡㠳晦戱㌴㐹愶ㄷ㈵㈶㜴晢㝢扥㌸つ昰㌸戸攲㤶㌴ㅣ挵晡晦昰㐳㑣㉡㘷㠹搱㘳㜳㙣挶㈶㝣㘰搵ㄶㅦ昷㐴昶㕥㈶㜹㠵攴㔵㄰㌵ㄸ㈱昹愰昳㐳㙢捦晥晥愶㘵㝤㠶摦昳㕤攸昹㔶㈷て㝦㐰つ戲〴㥥愷挰㥦愶攱摤㙣㐳㕦㘵㘸慥〳昴㑥攰ち攸㕢〴㜴㜵〶晡〴㕥昵㠳㜷㝥㕡㐹昰㈹㈶搸ㅤ㙣扦〴㝢〵㈵搸搳ㄲ㜸㥥挴摥㤳〱昸〱户搹ㄳ散慤戹㡥〴晢㠲㉢〹㙥㌷ㄳㅣ㠰扥㈴搸摤㥥攰づ㈶㌸〴㈲扦〴㑦て㑡戰㡢㈵昰㍣つ㝤戸㑥㘵㤷㍤挱㤱㥡敢㐸㌰ぢ㕣㐹昰ㄵ㌳挱戱攸㑢㠲ㄹ昶〴㕦㘳㠲攷㐳攴㤷㘰扢愰〴摢㕡〲捦ㄳ挹㈷敡㔴摥戱㈷㤸慤戹㡥〴㜳挰㤵〴摦㌳ㄳ㥣㡣扥㈴搸捡㥥攰㙥㈶㌸つ㈲扦〴㑦〸㑡戰㠵㈵昰㍣ㄵ㍣愶㔳昹挴㥥攰っ捤㜵㈴㔸〲慥㈴戸搷㑣㜰ㄶ晡㤲攰㜱昶〴㍦㘷㠲ㄷ㐳攴㤷㘰搳愰〴㡦戲〴㥥㈷㜳捦搳愹㝣㙤㑦昰㌲捤㜵㈴㜸〵戸㤲攰户㘶㠲ぢ搰㤷〴ㅢ摢ㄳ晣㥥〹㕥〷㤱㕦㠲つ㠲ㄲ慣㙦〹㍣㑦挷扥㐱愷昲戳㍤挱㥢㌴搷㤱攰ㄲ㜰㈵挱㕦捤〴㤷愲㉦〹ㅡ昶〴て㌰挱ㄵ㄰昹㈵㤸ㄸ㤴㘰ㅤ㑢攰㜹㐲昵㑡㥤捡㘱㝢㠲㜷㘹慥㈳挱㝢挰㤵〴㐳㤸㈸㕥扦㡥扡て㝤㐹昰慦〳戶搳㑣〲㠴㙡㍤㐴㝥〹ㅥ㠴愶敦㜹昰㜷㑢攰㜹㑡昴㐶㥤㑡㌲晣敡㙦㈱昵戰收㍡ㄲ㝣〴㕣㐹㌰㘲㈶昸㌸晡㤲攰㉦昶〴㔳㤸攰㤳㄰昹㈵戸㉦㈸挱ㅦ㉣㠱攷㐹捤捦敡㔴ㅡ搹ㄳ摣慡戹㡥〴换挱㤵〴㡦㌰ㄳ㝣ㅥ㝤㐹昰ㅢ㝢㠲㑤㤸攰㑢㄰昹㈵昸㐵㔰㠲晦戱〴㥥愷㈵扦慡㔳㘹㘶㑢㌰㑤摦㙥㔶慦㙢戱收攰㥣ㅥ㑡㝢ㄳ㕣挹昴㜸㌳搳㜷搱㤷㑣㍦戵㘷㥡捥㑣㍦㠰挸㉦搳㍤㐱㤹㝥㘰〹㍣㡦㉡晥㔸愷㜲戲㉤㔳昵愹收㍡愰晣っ㕣㐹戰戵㤹攰㤷攸㑢㠲敦摡ㄳ㙣挳〴扦㠱挸㉦挱㌷㠲ㄲ㝣摤ㄲ㜸ㅥㄷ晣㠳㑥愵㠳㍤挱ㅦ㌵搷㤱攰㑦攰㑡㠲ㅤ捤〴㝦㐳㕦ㄲ㝣搹㥥㘰㘷㈶昸〷㐴㝥〹扥㄰㤴攰昳㤶挰昳挸摥扦㜴㉡摤散〹㉡㥥㌳昸㔵敤㐸戰づ戸㤲攰㔹㘶㠲㜵搱㤷〴换敤〹昶㘰㠲昵㈰昲㑢昰㤹愰〴㥦戶〴㥥挷收愶敡㔴㌲敤〹㌶搴㕣挷㍥搸ㄸ㕣㐹戰扦㤹攰㔱攸㑢㠲㑦搸ㄳㅣ挸〴㡦㠵挸㉦挱㐷㠳ㄲ㝣挴ㄲ㜸ㅥ㕤摢㕣愷㌲捣㥥㘰ぢ捤㜵㈰搸ㄲ㕣㐹㜰㠴㤹㘰㉢昴㈵挱㡤昶〴㐷㌱挱戶㄰昹㈵戸㉥㈸挱晢㉤㠱攷昱戱愷改㔴挶搹ㄳ捣搰㕣㐷㠲㥤挰㤵〴挷㥢〹㥥㠱扥㈴㜸慦㍤挱〹㑣戰㍢㐴㝥〹慥ち㑡㜰愵㈵昰㍣挲戵愷㑥㘵㤲㍤挱摥㥡敢㐸戰㉦戸㤲㘰慥㤹攰〰昴㈵挱ㄵ昶〴昳㤸攰㄰㠸晣ㄲ扣㌵㈸挱㕢㉣㠱攷㌱慡挳㜵㉡〵昶〴㐷㙡慥㈳挱㉣㜰㈵挱㈲㌳挱戱攸㑢㠲㌷搹ㄳ㥣捥〴捦㠷挸㉦挱㠵㐱〹㕥㘷〹㍣㡦㌲㥤愸㔳㤹㘹㑦㌰㕢㜳ㅤ〹收㠰㉢〹捥㌶ㄳ㥣㡣扥㈴戸挰㥥攰㕣㈶㌸つ㈲扦〴㉦て㑡昰㌲㑢攰㜹㥣㘸㑣愷㌲摦㥥攰っ捤㜵㈴㔸〲慥㈴㜸戹㤹攰㉣昴㈵挱㝦搹ㄳ扣㤲〹㕥っ㤱㕦㠲戳㠳ㄲ㥣㘵〹㍣㡦昴㥣愷㔳戹搶㥥攰㘵㥡敢㐸昰ち㜰㈵挱㠵㘶㠲ぢ搰㤷〴㑢散〹㉥㘲㠲搷㐱攴㤷㘰㔱㔰㠲㠵㤶挰昳㔸捤ㅢ㜴㉡㌷摢ㄳ扣㐹㜳ㅤ〹㉥〱㔷ㄲ扣搵㑣㜰㈹晡㤲㘰扥㍤挱摢㤸攰ち㠸晣ㄲ捣つ㑡㌰挷ㄲ㜸ㅥ㙤戹㔲愷㜲愷㍤挱扢㌴搷㤱攰㍤攰㑡㠲慢捣〴敦㐳㕦ㄲ㥣㘸㑦昰㙥㈶戸ㅥ㈲扦〴挷〷㈵㜸㥥㈵㜰㍦㕥㌲㡤㜷㈵㈴攸㕡昸㌵敥㈷㔹〷ㄲ㐹攲㥤㠷㌶挱户〹捣㠷摥㘰昹㔶戴㐴ㅥ晡㤴㡡㉦挶愴㍣㉥㌸慢㤷挷㔵㕤㔱㜹昲㡥㍣㑦戰㐰㔶㙢愵攰昹㌷挵搳愲挵㐳昱㤸㈷㍣昵㈶㉢扦搰㕡〱㠵挷㍦昱㌹㈴晡〹㉢㠶昴㜸愷㈱㥣㌷扣ㄸ㡦㕣愹㥢㌷愸〴て㤳捡㑤㉥ㅣ㤱ㅤ㡦㐷㡢㡢晥〹ぢ㈷戱㝥㉥㤱㌷㔵㌰㤸收㈳㈰ㄳ㝣㤷慥㜱㑤㥡晢㠹㉣戶㈷㘶㔵攲愱㥦㥡㤶挰挷收晣扤㘵㤳攱昵愸㕡㉡ㅥ㔷ㄴ捤挱㠳捣搲㘵慤㕣㐹㠲ㅡ㡤扡换㕣㤰㙦㍡ㅥ㉤换戱昰㘸ㅥ晣〷敡搰つ㙦〰愹搳扦㌸㠷晦搳㈰㜶㈹㑣愶搸〸㡥慣ㄵㄶㄲ㑡攲扤ㄸ昷〷攳㐲挲晥戴㐸㥡㤵㥦ㅢ㥦ㄲ㥥ㄲ捤㥦㍣〵㔳㌴敡搵攳愷ㅤ扤㙣㑢慦㍦㍢㕤搰㍢㡤户㕢㘴户㝡㤸㍥㌷㤱㍣〲ㄲ㔱扣户挲㕤换㘰扥〹㙡㠸㙦㝥㡦㔱㥦昹㔵收戶㤹慣㌲㠴㌰㜳㔳扣つ挳晣㉡㈲昲晥㠹㐴摣㐲捤㈷㐹㥥〲㠹㈸摥㉣戱㐵散攳ㅢ昱㔹敡㍢㈳㙥㈵换ㄶ㤱昷㔵ㅣㄱ㜹㐳㐴㈲㤶㔳㜳㍢挹㜳㈰ㄱ挵扢ㅦ戶㠸㕤㝤㈳扥㐰㝤㘷挴㥤㘴搹㈲扥收㡥挸㍢ㅣㄲ㜱ㄷ㌵㕦㈶㜹〵㈴愲㜸㍢挳ㄶ戱㠳㙦挴搷愹敦㡣昸㈶㔹戶㠸扣昳攱昸㡣扣㘵㈱ㄱ摦愶收㍢㈴敦㠲㐴ㄴ敦㑦搸㈲戶昲㡤戸㥢晡捥㠸㝢挸戲㐵攴慤っ㐷㐴摥㠳㤰㠸ㅦ㔱昳㘳㤲㑦㐰㈲㡡㌷ㅣ㙣ㄱ㡦昷㡤昸ㄹ昵㥤ㄱ晦㐳㤶㉤㈲敦㑤㌸㈲昲愶㠲㐴晣㤲㥡㕦㤱晣ㄷ㈴愲㜸〷挱ㄶ昱㐸摦㠸摦㔲摦ㄹ昱㝢戲㙣ㄱ㜹戳挱ㄱ㤱㜷〹㈴攲㍥㙡晥㐸戲ㅦ㈴愲㐲愰戶㠸㈹扥ㄱ㝦愱扥㌳攲㙦㘴搹㈲昲敥㠱㈳㘲㌲ㄸㄲ昱㜷㙡ㅥ㈴昹〳㈴愲㈲愰戶㠸㜵㝣㈳ㅥ愶扥㌳㘲㈸搹ㄹ㌱〵㉡㡥㠸㡤挰㤰㠸〹搴慣㐳㤲〸ㄲ㔱扣㘸户㐵㍣昸㥢摦ㄹ慡㉥昵㥤ㄱつ戲㙣㥦戱㠹㍢㘲㌳ㅤ戱ㅥ㌵㔳㐸敡㠳㐴搴昱㔶挴㜰〳㜴扤攷挸ㅦ㝤㌳㐸㠳㙥戸㈱㠸昳ㅣ搹〸ㅣ㝢ㄶ改敥㉣㜸搱㉤㥦晢〸㙡ㅥ㐹搲〴㈴愲㕡㕢㔹㔸㘷扥慦㝣愳ㅥ㑤㝤攷攷㍥㤶㉣摢攷㙥攳㡥挸慢㘸㠹㜸ㅣ㌵㡦㈷㘹づㄲ㔱ㅤ㥤ㄱ㍦昶㡤㜸〲昵㥤ㄱ㑦㈴换ㄶ㤱㔷搷㡥摡㜶搳ㄱ㑦愶㘶㉢㤲搶㈰ㄱ㜵㤶㌳攲㍢扥ㄱ摢㔲摦ㄹ昱㔴戲㙣ㄱ㝢戸㈳昲㍡㔷㍥攳㘹搴散㐰㤲〱ㄲ㔱扣愸㤵扤㠹戵㑤㔰㉦晢㐶散㑣㝤搶戲昲晢攴㜴戲㙣ㄱ〷扡㈳づ搳ㄱ捦愴㘶㔷㤲㙥㈰ㄱ挵慢㔴摢晥扢摤㌷攲搹搴㜷㝥挶㥥㘴搹㈲㡥㜲㐷攴㤵愸㝣挶摥搴散㐳搲ㄷ㈴愲挶㍢㈳㍥改ㅢ戱㍦昵㥤ㄱ〷㤲㘵㡢㌸挱ㅤ㤱㤷㤶ㄲ㜱㌰㌵㠷㤰っ〵㠹㈸㕥㐷摡㍥攳㈶摦㠸挳愹敦㡣㌸㤲㉣㕢㐴㕥㜲㍡昶㥣〲ㅤ㌱㡢㥡愳㐹挶㠰㐴㔴㤱㌳攲晤扥ㄱ挷㔱摦ㄹ㜱㍣㔹戶㠸扣㠶㜴㐴㥣愹㈳㑥愰收〵㈴ㄷ㠲㐴ㄴ慦昴㙣㥦㜱㤵㙦挴㙣敡㍢㈳收㤰㘵㡢㌸搷ㅤ㜱扥㡥ㄸ愵㘶ㅥ挹㘴㤰㠸攲愵㥢㉤攲㔲摦㠸㔳愹敦㡣㔸㐰㤶㉤㈲慦昲ㅣ㥦昱㕡ㅤ戱㠸㥡㌱㤲改㈰ㄱ戵搰ㄹ㜱㤱㙦挴ㄲ敡㍢㈳㤶㤲㘵㡢戸挸ㅤ㤱搷㕢戲攷捣愲收㙣㤲㌹㈰ㄱ㜵慢㌳攲扦㝤㈳㕥㐲㝤㘷挴㑢挹戲㐵攴㜵㤸攳㌳摥愹㈳捥愷收㘵㈴㤷㠳㐴搴㉡㘷挴㑢㝣㈳晥㥢晡捥㠸ぢ挸戲㐵攴㠵㤵㍤愲㕡ぢ㠶㕣㝦捤㠲㑢晥晥㜷㔶㈸ㄴ㑡㑥〸㉢㕥㈵㠹㘰愶㈵㌸㕢〴㑡慤搳㠲㔲㑢搰ㄳ〲㘳㈱〲㈵㜱挸㕤攳㙢〱摥㘵晣㥢晦扢挸昵〸愶㌸㤰㤷㍢㤵㡢搸㠳㌳搹㌸ㄴ㤷戴㘷戸㍥捦㈶㉤㤸敥晡㍣ㅣ戲㡢㐵捣晥㜹ㄶ搳改㘳㄰昱㌳ㄹ㑢搸攳攸㕣〲摥㙣て戸㐵㥢㑦㜳〵攴攸㕣晣㑥㜵〵㝣㑡ぢ昲敤〱㙦愳㔳㡥搰㈵攰㌲昶㌸㌸㤷㠰换敤〱㌹㄰ㄷ扦㔱㔷㐰づ捥㐵㤰敢ち挸〱扢〸㜲散〱敦愴搳ㄷ㈰㤲㠰㉢搹摢㠹㥥〴㕣㘵て戸㑢㥢㑦㜴〵㝣㔹ぢ㉥㜴〵㝣㐵ぢ㉥戰〷㕣㑤愷ㅣ㥦㑢挰㝢搹攳搰㕣〲慥戱〷攴㌰㕣昲㍤捦ㄵ昰ㅤ㉤ㄸ攷ち挸攱扡㔸㡣戵〷㕣㐷愷扢㈱㤲㠰敢搹摢㠳㥥〴㝣挰ㅥ昰㈳㙤㥥攵ち挸㤱戹昸ㅤ攵ち昸㠹ㄶ㡣戴〷㝣㠸㑥㌹㍡㤷㠰て戳挷㠱戹〴摣㘴て挸㐱戸昸㍤挷ㄵ昰㉢㉤ㄸ敡ち挸挱扡㔸っ戱〷㝣㡣㑥扦㠵㐸〲㍥捥摥昷攸㐹挰捤昶㠰ㅣ㠳㡢昹〰㔷㐰㡥换㐵搰摦ㄵ㜰扦ㄶ昴戳〷㝣㡡㑥㌹㌶㤷㠰㑦戳挷㘱戹〴㝣挶ㅥ㤰㐳㜰昱摢摢ㄵ昰愰ㄶ昴㜲〵攴㔰㕤㉣㝡摡〳㙥愳搳挳㄰㐹挰㜲〹㘱挵㌱戶摢〳㈶愰㈳收摤㕤〱㌹㉡ㄷ㐱㌷㔷㐰㡥搴㐵搰搵ㅥ昰〵㍡攵挸㕣〲扥挸ㅥ〷攵昲〹㜷㕡つ㜶ㄴ〷攰㘲摥挵ㄵ㌰㐵ぢ㍡扢〲㜲愰㉥ㄶ㥤散〱㕦愱㔳づ挴㈵攰慢散㜱晣㉤〱㕦戳ㅡㄲ㤰㘳㙤㌱㍦捤ㄵ㤰攳㙦ㄱ戴㜷〵攴㤸㕣〴愷摡〳扥㐵愷ㅣ㠳㑢挰户搹攳昰㕢〲扥㘳㌵㈴㈰㠷摡㘲㝥㡡㉢攰昱㕡搰摡ㄵ㤰㐳㜲戱㘸㘵て戸㥢㑥㑦〰㤱㠰ㅦ戰挷搱户〴摣㘳㌵㈴㈰㐷摡㘲摥搲ㄵ㤰愳㙦ㄱ㥣攰ち挸ㄱ戹〸㕡搸〳㝥㐲愷ㅣ㠱㑢挰㑦搹攳攰㕢〲敥戵ㅡㄲ㤰〳㙤㌱㍦捥ㄵ戰㠳ㄶ㌴㜳〵攴㠰㕣㉣㡥戵〷晣㠲㑥㍢㠳㐸挰㉦搹攳搸㕢〲㝥㘵㌵㈴攰㤹攸㠸昹㔱慥㠰ㅣ㝢㡢愰㠹㉢㈰挷攳㈲㌸搲ㅥ昰㕢㍡攵昸㕢〲㝥挷ㅥ㠷摥ㄲ昰㝢慢㈱〱㌹捣ㄶ昳㠶慥㠰㝤戴㈰捤ㄵ㤰挳㜱戱㐸戵〷摣㑦愷晤㐱㈴攰㑦散㜱攴㉤〱㝦戶ㅡㄲ㤰愳㙣㌱慦攷ち挸㤱户〸㈲慥㠰㐳戵挰戰〷㍣㐰愷ㅣ㝤㑢挰摦搹攳挰㕢〲ㅥ戴ㅡㄲ㤰㠳㙣昱㥢攴ち㌸㕡ぢㄲ㕤〱㌹ㄸㄷ㡢㍡昶㠰㠷改㜴ㅣ㠸〴晣㡢扤昱㈴ㅣ摤攰㥦㌴㈴㈰挷搸㘲晥搷慦捥㈱ㄳ挷摤㈲㌸㙣〹昴㤰改㐲㉤昸搳ㄲ挸㤰㈹㤱㑥㌹昶㤶㠰㐹散㜱搸㉤〱挳昶㠰ㅣ㘲㡢摦摦㕤〱昳戴攰㠰㉢攰㘴㉤昸捤ㅥ㌰㐲愷ㅣ㝡㑢挰㝡散ㄵ愰㈷〱㔳散〱㌹挲㤶㠰㍦戹〲㜲搴㉤㠲晤慥㠰搳戵攰㐷㝢挰㌴㍡攵挸㕢〲㌶㘴㡦㠳㙥〹搸挸ㅥ㤰〳㙣昱晢㥤㉢攰㙣㉤昸搶ㄵ㜰㡥ㄶ㝣㘳て搸㠴㑥㌹昰㤶㠰㐷戱㜷㈹㝡ㄲ戰愹㍤㈰挷搷ㄲ昰㑢㔷㐰㡥戹㐵昰㠵㉢攰攵㕡昰ㅦ㝢挰㘶㜴捡㜱户〴㍣㡥扤〵攸㐹挰攳㙤〱㔳ㄷ㠲㍢ㄶ扢㔲挲㙣㤵㜳㔱敥㐵ㄷㅤ㐸㑤㑣㍦㈶㜱㕣慦㤴㘵㥦散摣扢昸慤〹㘷㝦㜹攸昶摢摦晡㝣昱慥㐳㑦㑤㍡晢昹扢敦摥㍥㜸攵慥扤㡤昲㔶㈵㍣㜶㘰攸慡㑢㌲愶㕤㌲㈳㙦㑣㥢〱㤷㥣㌷㜵㘴挶㠸㠶㙤敢搴愹㕢户㔵攳ㄷ㥡戶㑥㥢㍦㘳戳摡晡晥㔱㐵㑡挶挴摣㔷ㅤ㍦户㜰㙣㉣㤷㌰改㐸愶㝥㥤㔴づ㙢㙢㌵つㄹ㈹㝢搲戸㔹愷㜱㠲㤹挶㙤戵㥤挶㌲〴㤰㈲㌸搰㔸慥搳㌸搱㑣攳捥摡㑥㐳㐶搵ㅥ㌴㌸扡㤶愲㥣㙣愶挱㠱㜱慤ㄶ㐵挶摡㥥㌴搶攸㌴㕡㥢㘹㜰戸㕣慢㘹挸〸摣㤳挶〳㍡㡤㌶㘶ㅡて搵㜶ㅡ㌲㉥昷愴挱昱戹ㄴ愵㥤㤹〶㠷搶戵㡡㠶㡣搶㍤㘹㙣搶㘹戴㌷搳攰㠰扢㔶搳㤰㌱扣㈷㡤㘷㜴ㅡㅤ捣㌴戶搵㜶ㅡ收挸摥㝤晡攲〸㕦㡡搲搱㑣㠳㠳昳㕡㐵㐳挶晢ㅥ㌴㌸敥㤷㌴㍡㥢㘹㜰挸㕥慢㘹挸㔵〰搳㜰㑣㜲攲搵㠰愴㜱扡㤹挶㕢戵㥤㠶㕣ㅢ㜸搰攰㌵㠲愴㜱愶㤹挶敥摡㑥㐳慥ㄸ㍣㘹昰捡㐱搲攸㘶愶挱㐱㝦慤ㄶ㐵慥㈳㍣㘹昰㝡㐲搲㌸换㑣㠳㤷〲戵㥡㠶㕣㕤㜸昶つ㕥㘵㐸ㅡ㍤捣㌴扥慤敤㌴攴㥡挳㠳〶慦㍤㈴㡤㕥㘶ㅡ扣㙣愸㔵㌴攴㑡挴㤳〶慦㐸㈴㡤㍥㘶ㅡ〷㙡㍢つ戹㍥昱愴挱敢ㄴ㐹㈳搳㑣攳㜰㙤愷㈱㔷㉤㥥㌴㜸昵㈲㘹昴㌷搳攰㠵㐷慤ㄶ㐵慥㘵㍣㘹昰㥡㐶搲ㄸ㘸愶挱换㤱㕡㑤㐳慥㜰㍣㘹昰㑡㐷搲ㄸ㙣愶挱㡢㤴㕡㑤㐳慥㝢㍣㘹昰晡㐷搲ㄸ㙡愶挱㑢㤷㕡㑤㐳慥㠶㍣㘹昰慡㐸搲ㄸ㘶愶挱ぢ㥡㕡㑤㐳慥㤱㍣㘹昰㕡㐹搲ㄸ㈱㘹㈸㕥慥挸㘵搸㐶敢㙡慢て㑣㤲昱㔴㘵㕥㐰㠸㘰㠳㑢挰㈱扤〸ㅥ㜴〹㌸挸ㄶ挱〳㉥〱㠷扤㈲㔸敦ㄲ㜰㈰㉡㠲㜵㉥〱㠷㠶㈲戸摦㈵攰㘰㑤〴㙢㕤〲づ㥦㐴㜰㥦㑢挰〱㡤〸搶戸〴ㅣ㘲㠸攰㕥㤷㠰㕦晡㈲㔸敤ㄲ昰㙢㔸〴昷戸〴晣㘲ㄴ挱摤㉥〱扦慡㐴㜰㤷㑢挰㉦てㄱ慣㜲〹㜸㍡ㄷ挱㑡㤷㠰㈷㔸ㄱ摣改ㄲ昰㤴㈷㠲㍢㕣〲㥥㠴㐴㜰扢㑢挰搳㠲〸㔶戸〴㍣㔰㐵戰摣㈵攰愱㈳㠲㘵㉥〱㜷㘶ㄱ摣收ㄲ㜰昷ㄲ挱㔲愷愰摥晦〳㠵㝦挷㜴</t>
  </si>
  <si>
    <t>㜸〱敤㝤㜷㝣ㄴ搵摡㝦㑥㐸㌶㤹つ㤰愵㈹搸〸ㅤ〵〳愱ㄷㄱ㐲攸㕤慡㠲ㅡ㤶㘴〳㠱ㄴ搸摤㔰挴㠲ㄷㅢ晡㔲〴扤㡡攵慡愰愲愲㜲㔱戱愰㐸㄰扣㕣扢㔷㔱慦㜲敤晡摡㝢㐱挵昲晢㝥㥦㌹㤳捣捣捥㈴㜹㝤捤攷攷ㅦ敦㈶晢散㌹㑦㥦敦㌳攵捣散㥣㥤㈴㤵㤴㤴昴ㅢ㕥晣攴㉢㠵㡤㘳愶㉣㡢挵㈳愵搹㜹攵㈵㈵㤱㠲㜸㜱㜹㔹㉣㍢㌷ㅡつ㉦ㅢ㔷ㅣ㡢㌷㠰㐲㈰扦ㄸ昲㔸㙡㝥慣昸慣㐸㝡晥攲㐸㌴〶愵搴愴愴昴㜴㈳ㄹ昲㔶晡ㅤ戲㍡〶慤㡣ㄴㄲ㘸㈵ㄹ〱㤲㌴㤲㜴ㄲ㠳㈴㐸㤲㐱搲㤰愴ㄱ㐹㘳㤲㑣㤲㄰㐹ㄳ㤲愶㈴捤㐸㥡㤳戴㈰㌹㠲攴㐸㤲㤶㈴㡣㙦ㅣ㐵㜲㌴㐸挳㘳㐰愶收つ㥤㌸㘷㍥㤶㘶㑡扣㍣ㅡ改㥡㌵摤捣㜹㔰㑥㑥㜶㑥㜶㡦㥥晤㜳戲扢㜷捤捡慢㈸㠹㔷㐴㈳㠳捡㈲ㄵ昱㘸戸愴㙢搶愴㡡㌹㈵挵〵㘳㈳换愶㤶㉦㠸㤴つ㡡捣改摥㜳㑥戸㔷扦㥣㕥扤㝢ㄷ昵敦摦慦攱戱昰㍣㈱㙦攸愴㘸愴㈸昶㐷昹㍣㡥㍥㈷收つ捤㥥㄰㠹晦㔱㍥㕢挳㈷㕣づ㉢㉦つㄷ㤷晤㐱㑥㔳㔹搳㥥挳㈲〵挵㉣㝥㈴ㄲ㉤㉥㥢㥢㡤戴ㅤ㐰愳搷㌷㝢〴㄰㉦〸挷攲㜹㤱㤲㤲挹㤱㈲搶扤㘱㈹㌱㡢㐴㈳㘵〵㤱㔸攳搲攱㑢ぢ㈲㈵㕡ㅣ㑢㉦㥤ㅥ㡥㑥〸㤷㐶㔲搸挸㉣㌵敢㌶扡㌰㔲ㄶ㉦㡥㉦㙢㔴㍡㉤ㄶ㤹ㅣ㉥㥢ㅢ愱㑡㙡改挸㡡攲挲㤴ㄴ㤵㤲㤲搴愰㤳㔷㌲㔲㥢散ㄱ搱㠲扣㜹攱㘸㕣㝡慣㕡㡥㤷慥㙤つ㤱挴ㅤ㘹㜱㉤捡㜲㔹戱㑣㔳㡡㑢挷㐶愲㘵㤱ㄲ〶㘱昱扡戸㤴〴ㄳㄳ晡㉡㜰慣愵㘱㘱㔴㠶摥摥戸㈸㡣㘲㘴㤱戴〱〹戴〵㘹㡣㜵戵昸慣昲戲慣㕥扤扢て攸㍦挰㘸㐷㘹㝢㄰㤵㜲㄰㥢慥摤㥡㥢㑦㜲㝥㌸㌹㝦㑥㜲㝥㐱㜲㝥㘱㜲㝥㈴㌹扦㈸㌹㝦㙥㜲晥扣攴晣攲攴晣昹挹昹ぢ愰㘳扤搲搳搲㤲昵㙢㐳㘴攳挹㙤㜳捡㠶㙣搹ㄱ慥㝣㌲㌰晤㝤挵慤㔵㌶摢㡥㘸ㄸ㥤㐰〲㥤㐱㌲慤㙣攲㤱愵昱〱扤〶ㄸ挷㔳㝣〲㠸㔲㉦㈱ㅤ愶㌴㙦挶慥㌳〶㉥㙦㍢昶㥥㜰换㡡㜱捤户㘷㉡㙥昴攲慢㉢㤵㑦〴〹㘴㠳㔴昹攲㤲攵㜴ㅦ㘰㜴愳戸㍢㠸㔲捦㘹㕦摦㝥㔸昴搶㤴㌵㑦㡦摣摤㈹㝢挸㌵㠷收ㅦ㔴摣㜷㠸慦ㅥ㔴敥〹ㄲ攸〵ㄲ㜲攴㤵搳㘳㠰搱㥢昲㍥㈰㑡㍤愱㥤㕤ㅥ敢㌳昱攱挸㥣㌱㡦慣㝡㜸㜳㥢㥣攸〱挵㜵㔱㥣昵愳㜲㝦㤰挰〰㤰っ换ㄹㄲ㌳〶㔲㜴ㄲ㠸㔲㝢戵㥦慢昶散㝥昵攸摥㥢挶敦㝡愴搱㤲搵敢㡣ぢㄴ㜷㘳攲攷㘴㉡て〶〹っ〱㜱㉥㘰捥〰㈳㤷攲愱㈰㑡敤搲扥敥ㅥ昷㘵晦扥㙢挲戹㌷っ愸㙣扡攲敢㤳㔶㈹敥つ挵搷㌰㉡て〷〹㡣〰愹昲㈵挰㘳㍤ㄸ㐹昱㈸㄰愵ㅥ搰扥㠶㥣㝤挵㡦㥦捣㙣㌹㘲㔷戳㔰敢㜷ㅦ晤戴㔲㜱愷㉡扥挶㔰㜹㉣㐸㘰ㅣ㠸搳㔷㥦〱挶㜸㡡㈷㠰㈸戵㕤晢㙡扡㜱摡扡戳㕡扥㤸扢㜳攰慥㡢敥㝦攷㡣攵㡡㉢㤷昸㥡㐴攵㔳㐰〲㤳㐱ㅡ㕡㔸ㄵ㠶攳㘱㘳ち㘵㔳㐱㤴摡慡ㅤ㜵昸攴㠱㐵㥢〶㙤ㅡ㜲搳捦㍢㝡慤晦㙡敦㑣挵晤扢㌸㥡㑥攵ㄹ㈰㠱㔳㐱㕣ㄵ〴㕡愷㔱㍥ㄳ㐴愹㕢戴戳㤵戳㜷散㝡愹敦戴㠹㜷戵扥攳挳㈷捦敤㜸㠴攲㜱㐲㥣㥤㑥攵㌳㐰〲㘷㠲㌸㌶ㅡ㉣㘰㍥愵戳㐱㤴扡㐱扢㍡㜱晡挵戹㙤晢㥣㌸散摡挷㔶〷㑥改戴㜲㤸攲搱㐶㕣捤愱㜲〱㐸愰㄰愴ち㉣㉥攰〰慣㔸ㄱ㡡㡢㐰㤴摡愸㝤㔵㝣昴㙣慢昷敦敢㍦㜱㙤户搴㤴㔶㡢㤶摣愸㜸搰ㄲ㕦昳愸㕣っㄲ㤸て攲昴搵㜳㠰挱慤搱㈸〱㔱㙡㠳昶㜵摥攴攴愵慦㌶㝦㌶昷愶㔹㔷㝥㝤㘳挳愷㉥㔶㍣昶㠹慦㌲㉡㤷㠳〴ㄶ㠲㔴昹㤲ㄵ愲昷〰㘳ㄱ挵㔱㄰愵㔶㙢㕦㡢㈷愵㉤㥦戸㜳搴戸㝢㕦㕢昳㑤昹㉢つ㥡㈹ㅥ㐲挵㔷㥣捡ㄵ㈰㠱挵㈰づ戸攰㙡〹愵㑢㐱㤴扡㔸扢ちっ戹攳昴搱捤搲挶慦㙥㜹摤㌳愱㈶㉢晦慡㜸㈰ㄶ㔷㘷㔱㜹㌹㐸攰㙣㄰㠷慢㝥〳㡣㜳㈸㍤ㄷ㐴愹昳戵慢㈳收晥昵戱ㅥ㡢敥ㅦ戵戲敤㌱㌳扢挷㉥扢㕣昱㜰㉥慥㔶㔰昹㝣㤰挰㕦㐰ㅣ慥晡づ㌰㔶㔲㝡〱㠸㔲换戵慢ㅥ㜹㘷戶戹㈶㈷㘳昴摦㌳㐷敤㝡㜴攵㤶㠱㡡㠳〲㜱㜵ㄱ㤵㉦〶〹㕣〲攲〴ぢ扥㔶㔱㝣㈹㠸㔲ㄵ摡搷㐹ㄷ扥ㄱ㝣㜵挴搰㌱てㅦ㜱改搱摦㔷㡥㕥愴㌸戶㄰㕦晦㐵攵搵㈰㠱㌵㈰㔵扥㘴㠵挰㉥㜰㉤挵敢㐰㤴㉡搷扥慥㕦昷晣晤敤晦晤换㠴扦愹愳㉦戸㈰㙤昱て㡡㐳ㄴ昱戵㥥捡ㅢ㐰〲㔷㠰戸㔶㝡散〳慦愴晣慦㈰㑡ㄵ㙢㘷㌹㍢换㝥㙥扤晤㕦戹㔷㍣搰戰㜴㔹㤷ㄱ㐷㈸づ㜵挴搹搵㔴摥〸ㄲ戸〶愴㉡㌱㔹㈳戰愶㕥㑢昱㜵㈰㑡ㄵ㘸㕦㘷㠶㈷㝦摥㜴昰㤸摣つ换摥㝥愲㘰㝢昶攷愹㉤㈱敥敤㜵挸㜲ㅦつ㜳㘳戱㡡搲㠵ㅣづ敡㈳㌵㜷㝡㐶改戰㔸㝣㔲㌸㕡ㅡ晢㘳て改㌸愰搷㜶㑣捦㡤㤵搶晦㌱ㅤ㐱晥㤰㘳㝡攰㙦〰慢攵戰㘹㘵挵㐵攵搱搲慥攳㡢换〶攵昴攸搹㜵㝣㜸改愰扥㝤㝡ㅢ㌷㄰捡ㅢ㐱〲㌷㠱愴㑦攵戱㤵挷戰㑤攴㙦〶㔱敡㜴㕤挰㌷㑦㑦㝢㜰攷㝦㝦㍥攲晥㡦㙦㥤㜴摦愲攵〷ㄴ㐷扢戲㌲摣㐲攵㕢㐱〲㕢㐰慡㔶〶㔹㑢戱㑤摦㐶昱敤㈰㑡㑤搷扥昶慦㌹㌰㌸攳㠱㘳㠷慣捡晢昱㥤㤱敦晦㌲㔸ㅤ〵戱昸摡㑡攵㍢㐱〲㜷㠱㔴敤攳戹㘲ㄹ㜷㔳戶つ㐴愹㐹摡㔱㜶摡捥摢攷昶晡㜰搴昵搷ㅡ㔳てㅦㄸ扦㕢㜱攰㉤㡥戶㔳昹ㅥ㤰挰扤㈰㔵㐹挹ㅡ㡡晤摦㝤ㄴ敦〰㔱㙡㡣昶ㄵㅥ㥡昷搵㡢て摦㌰㘴昳扣昴㔳㡡㝢摣㜰㐹挳〷㈰㍥㐵㡦㤱㠶㐵挳㑢㌰搰慣ㅥ挳昶挸敥捥扦摡〷敦ㄸ扢ㄷ昵㉥敡㕢㤴㤳㔳搸扢㝢戸㘷㌸㌵ぢ㙥敢㍡㘴攴㕥愵㘱搱㡣攲戲挲昲㈵㌲㠶㙣㔸㌴愲戸㈴ㅥ㠹㑡㈷戳〸ㅦ收㌸㔸晡㡤㡡㠶㉦挵〹㐴㠱㌹摣㙣㕥㤴ㄷ㠹挶㌱昰㡥㉦慢㕥㕦㡦ㄹㅡ㡥㐵慡扢㕤戴敦愱攵ㄵ㘵㠵戱愳扤㠵㔳攲攱㜸攴㈸户慣摡㐹㠲搹ㄴっㅣ㈳㌱㐹改㌸户搹昴㜰㐹㐵㈴㜷㘹戱㈹㍥搶㈵挶昰扣㝣㡥扦㜴㐴㌴戲愸㑡㥡㤰㔱㉥捥ㄹㄷ㡢敦㠴愵㌴㐵㘶㕥㔹㜹昳捡㘳㤱㌲㐹慦㑢改愴攲㠲〵㤱攸㤴〸捦㌸㈳㠵戲愸㉤㈸搲攷〸㕤㈶㤶㘱㐱㌱敡㉦㙣㙢攷ㄲ攸㐸㔹㘱愴㄰昹㉥〴捡换愶㠶攷㤴㐴㡥㜰愸㤸㌱㈱㘸攵㘰㡦㈸㉦愸㠸攵㤵㤷挵愳攵㈵㑥㐹㙥攱攲㌰捥㑢ち挷㤷ㄷ㐶㔲攴㤵㘴㔲㤵搴愰㠱㔲㐹㥤扤昶㤶昴ㅤ攳㈹㠰㙤㈵攱㠹㐶捤捡戶㤵㠸捡㥥愷づ㔵㥥搱戰慤㘴搴㍦扥挶㑣散㉢㈱戵扢搷愸敤戱㤲搲愸愵㜳挳换㥥㡣晡愰づ㈵ㄱ㙥㤵挹敤晤㕤㔶慦㤷戵㘴㙡慢ち㉦㌰㔰扢〶搰挴㙤搵扡㔷扦捡挹挹捤昴搲て㕦㡣戳捦㔱攱戲挲㤲㐸戴挶换㈳㡡ㄹㄹて㤲㍣㐴戲㤳攴㘱㤲㐷㐰㔲昳戰㡦昳㐵㌴〵ㅡ㙡愹㕡㤶扡愴戸㌰㍥㉦㌰㉦㔲㍣㜷㕥ㅣ㍣㕣㔶㐹㑦㈷摣㍣㤲㜳㐴晡㐸㜲㔲搲㐱㠵㠶昱㈸挹㙥㤲㑡㤰㘰㌰㈹戰〷㥦㐹㠱愰昱ㄸ㍦昶㠲㘴㕡愷摦㔹收㥡ㄹ㑣㑡㙤〳昶晦晣〴ㄸ㐱㜱戸攷㐹㉡㉥㠸挴㔲㑢攱㌷搶愰㠱ㄷㅡ愳挲戱㜹㜱㙥㠸㌵ぢ改㙦ㅦ挹攳㈰つ晦〱㌲㘱㔴愴〴㥢昱ㅦ㜵㉤㈵戵ㅤ㝣搶㝡捥捥㜱散ㄱ愵㔳㤶㤵ㄵ捣㡢㤶㤷攱㡡搶㌰㡣昳㜳ぢ㜰㘱㈲愶挲㠱搲㜱攵㜹ㄵ昱㐰改愸㘲㝣㌴㉣㥤ㅣ㔹ㄸ〹挷昳戰㥢㡥㌷㉡ㅤ㠷㡢ㅡ戲ㅦㅤ㕤戸㌴戵搴扣ㅥ㌱㉣ㄲ㉢㌰㜸攱㘲㌴㜶㑢㑢〳㘸㘱㍦摢戰㤴㍢ㅡㅣ㍢改㍡慤ㄴ攳㈵慣㑥〶㤴扡㠸㤵搹愲㘵㈳攱㔹搶㐱摤㠳㠷㤰㌴㙤㕥㌲㠴㘱㝡㑡攲㥡㠳㈳㈸づ戹㈹㥡扡户愰㘹昱攲㤲㔸戶㠶㌷㝢㔸㌹㉥㙣㐵攴㥡ㅥ㘱て〴戰㠲〵㙡㉣㤶㝢㐳攷㤵㡦㠹〵㜳㑣户㐸㘵㘴戴扣㘲㈱㐷㑡㝦㤴ㅦ晡㑡㌲昶㠳摣昰搵ㅤ〳㍢㕣扦敤㌷晤㜹ㅥ㌶㈱㜹ㄹ㙤愹挱昵㥤㕤㝣挸换㜸ㄲㅦ挱㥡㘴愹敤愱攱戹愷昵戹㐸㤳ち晤㠶愵㔸摡愹搱㠸㕣㜵㑡㤷捥戲㠵㤱㐶愵㌳捡愳ぢ收㤴㤷㉦㘰昱ㅢ㑢㉦㌶㉦ㄲ㠹㜳㉢挹搰㔷慥搸㔶㑡㌵㘸攰戸㔲㘳扢收搳ㅡ晥〳捦㠲㌴捡㉤㈹挹戲㍣挶〲捦㠱搵〰㐷㤴挰昳㘸㌴㉥㉡㉥ぢ㤷〸挹㕥㕡ㄲ㔳摤戰捣扣搶戲㌶敢㤲㤳昷㑥晢㘰晣㡤搳㜳㙦慣㌸㜴散ち㤵慤〵〹ㄷ㜴㍡挲㑢ㄶ摥挶㡢㈴〷㐸㕥㈲㜹㤹攴ㄵ㄰搵ㄹ愶摣㐳㔵愰挳㙢〵搵晢㤹㔷愹昳ㅡ挹㐱㄰散㘷〴㜷散㘶㕥㈷㡦扢㤹㘰㤲敡㠴て敥㕡㡣㌷㐹摥〲㔱挷㠳㜰㈳㑣㌲摥〶昱慤㘴㘷㙡㈴㔴昲㍤㜰㠳㐶つ㌲㜵〲㌴㔸㑤㠳攸ㄹ挴换㈰㔶慡㠵挶㈰〱㥣收㕡㤰㜰㠵慡㉢捣戲㘸晦ㄹ挹攷㈴㕦㤰㝣㐹昲ㄵ㠸㙡慣挱攱挲㥥㠳㜷㌵㌸摦㔰攷㕢㤲敦㐰㙣攰ㅣ㈲㑦㠳㜳㈲摡〲捥㡦㘴晥〴愲扡㠱㤸攰ㅣ㐶换ㄷ㥣㙣ㅡ㈴㠰昳㉢戸㐱愳〶㤹敡づつ㉦㜰づ晦敡戳收晣愴〵〹㤷摣㝡挰㔳ㄶ摥㐶㥡〲㐹㈷㌱㐸㠲㈴ㄹ㈰敡㕢㤸㜲捤㐹㍣㐲㌵愲㑥㘳㤲㑣㄰ㅢ㌸㑤挸搳攰昴㠴昳㌶っ搰㡣捣收㈰慡㌷扡㈶㌸㉤搰昵〵愷ㄷ慤昶㠰㈰㜸昵㍥愰㈵㑣㠲㐶つ㌲搵〷㈶㕥攰扣敤〷捥㕢㕡㤰㜰〹戱ㅦ㍣㘵攱㙤戴㐱㔰愳㉤㐹㍢㤲昶㈴ㅤ㐰搴㙢ㅡ㥣挴捤慡ㄳ㜵㍡㤳ㅣて㘲〳愷ぢ扡㠱慥㈰㠹㐷㙦搵ㅦ挱摡㌰攰㠹㤰ㅢ搹㈰㙡㈰扡㈶㔸摤搰昵〵㙢〰慤昶㠰㌸挰敡〱㤳愰㔱㠳㑣㥤〴ㄳ㉦戰昶晢㠱昵て㉤㐸戸㑥㝡㌲㍣㘵攱㙤っ㐴㔰攳㈴㤲㐱㈴㈷㤳っ〶㔱㤵ㅡ慣㡦愱挵慢㈰搵㥢㔹㉥㜵㠶㤲攴㠱搸挰ㅡ㑥㥥㕥㤳〶挳愴つ〳㡣㈴㜳ㄴ㠸捡㐵搷〴㘷㌴扡扥攰っ愱搵ㅥ㄰〷㌸攳㘰ㄲ㌴㙡㤰愹愱㌰昱〲攷㉥㍦㜰敥搴㠲㠴ぢ扦挳攰㈹ぢ㙦㘳ㅡ㠲ㅡ搳㐹㘶㤰㥣㑡㜲ㅡ㠸扡㔵㠳挳㍤㙤㉢扣慢挱㤹㐵㥤搳㐹捥〰戱㠱㤳㑦㥥〶㘷㌸㑣摡㌰㐰㤸捣㌹㈰㙡㈴扡㈶㌸〵攸晡㠲㌳㠲㔶㝢㐰ㅣ攰ㄴ挱㈴㘸搴㈰㔳愳㘰攲〵捥〶㍦㜰搶㙢㐱挲㤵散㌱昰㤴㠵户㔱㡥愰挶㐲㤲㐵㈴㔱㤲ㄸ㠸晡㉦つづㄷ搶戹㠳慥愰捥㘲㤲㈵㈰㌶㜰㤶㤱愷挱攱〱慦つ〳㉣㈷昳㙣㄰㌵ㅥ㕤ㄳ㥣㜳搰昵〵㘷ㅣ慤昶㠰㌸挰㔹〱㤳愰㔱㠳㑣㑤㠰㠹ㄷ㌸换晣挰㔹慡〵〹㤷收㈷挱㔳ㄶ摥挶㉡〴㌵㉥㈵戹㡣攴扦㐸㔶㠳愸愸㉦㌸㙢愹戳㡥攴㜲㄰ㅢ㌸ㅢ挸搳攰㥣〲攷㙤ㄸ攰㑡㌲晦ち愲愶愰㙢㠲㜳ㄵ扡扥攰㑣愶搵ㅥ㄰〷㌸搷挰㈴㘸搴㈰㔳㔳㘱攲〵㑥扥ㅦ㌸㘷㙡㐱挲搷つ搳攱㈹ぢ㙦㘳㌳㠲ㅡ㌷㤳摣㐲㜲㉢挹ㄶ㄰㜵慡〶㈷㜱〷㝤㍢㜵敥㈰搹ち㘲〳攷㉥昲㌴㌸㌳攰扣つ〳㙣㈳昳敦㈰敡㌴㜴㑤㜰戶愳敢ぢ捥愹戴摡〳攲〰攷㍥㤸〴㡤ㅡ㘴㙡㈶㑣扣挰ㄹ敥〷捥㌰㉤㐸昸晡攴㜴㜸捡挲摢搸㠵愰挶愳㈴扢㐹㉡㐹昶㠰愸㤳㌵㌸㠹晢㥣扤搴搹㐷昲㌸㠸つ㥣晤攴㘹㜰捥㠰昳㌶っ昰〴㤹㑦㠲愸㝣㜴㑤㜰㥥㐲搷ㄷ㥣㌳㘹戵〷挴〱捥戳㌰〹ㅡ㌵挸搴㙣㤸㜸㠱搳挵て㥣ㄳ戴㈰攱ぢ愱㌹昰㤴㠵户昱ち㠲ㅡ晦㈶㜹㤵攴㌵ㄲ㥥㠰慢昶ㅡ㥣挴愳搵敢搴㜹㠳攴㑤㄰ㅢ㌸㙦㤳愷挱㈹㠰昳㌶っ昰㉥㤹敦㠱愸〸扡㈶㌸敦愳敢ぢ㑥㈱慤昶㠰㌸挰昹㄰㈶㐱愳〶㤹㉡㠲㠹ㄷ㌸㑤晣挰〹㘹㐱挲㌷㕣昳攰㈹ぢ㙦攳㉢〴㌵扥㈶昹㠶攴㕢㤲敦㐰㔴㔰㠳搳〴㥤㙤搰慣㍥㕡ㅤ愲捥て㈴㍦㠲搸挰㌹㑣㥥〶㠷㕦㥡戵㘱㠰㕦挸晣ㄵ㐴㉤㐰搷〴攷㌷㜴㝤挱㤹㑦慢㍤㈰づ㜰㤲㤳〹㑥つ㌲㔵〲ㄳ㉦㜰づ晤攲㌳㘲晥㕥ぢㄲ扥戲㉢㠳愷㉣扣㡤っ〴㌵ㅡ㤲㌴㈲㘹㑣㤲〹愲扥㠴愹昷㠸戹〹㜵㥡㤲㌴〳戱㠱搳㠲㍣つ㑥㌹㥣户㘱㠰㈳挹㙣〹愲ㄶ愱㙢㠲搳ち㕤㕦㜰ㄶ搲㉡〱㥣㘳㘰ㄲ㌴㙡㤰愹㈸散扣挰㜹摤て㥣晦㘸㐱挲㜷㤰㜱㜸捡㘲ㄶㅤ㤸㝢㐷㤲㑥㈴㥤㐹㡥〷㔱㉦㙢㜰ㄲ搷㥣㉥搴改㑡㜲㈲㠸つ㥣㙥攴㘹㜰戸ㅦㄷ㜰㜲挸散〱愲㤶㠰㘵㠲搳ㄳ㕤㕦㜰ㄶ㌳慤〴㜰晡挰㈴㘸搴㈰㔳㑢㘱攷〵捥㕥㍦㜰ㅥ搳㠲㠴㙦㔵捦㠲愷㉣㘶㌱㤸戹て㈱挹㈵ㄹ㑡㤲〷愲ㅥ搱攰㈴ㅥ慤㠶㔳㘷〴挹㐸㄰ㅢ㌸愳挹搳攰㉣㠷㜳〱㘷㉣㤹攳㐰ㄴ㐷㑢㈶㌸攳搱昵〵攷㙣愶㤵〰捥㈴㤸〴㡤ㅡ㘴敡㕣搸㜹㠱㜳扢ㅦ㌸户㘹㐱挲昷挴㉢攰㈹ぢ㙦攳㌴收㍥㤳㘴ㄶ挹改㈴㘷㠰愸㑤ㅡㅣ㡥慤㜸摡㕡扤捦挹愷捥㙣㤲㌰㠸つ㥣〲昲㌴㌸攷挳㐴挰㠹㤰㔹〴愲㔶㠲㘵㠲㌳ㄷ㕤㕦㜰晥〲戵㐴㜰收挳㈴㘸搴㈰㔳ㄷ挰捥ぢ㥣戵㝥攰慣搱㠲㠴㙦扥㉦㠲愷㉣㘶ㄱ㐳㔰㈳㑥㔲㐱戲㤸㘴〹㠸扡㐴㠳㤳㜸戴㕡㐶㥤戳㐸㤶㠳搸挰㌹㠷㍣つ捥挵㜰㉥攰㥣㐷收ち㄰挵㙦搱㑤㜰捥㐷搷ㄷ㥣㑢㤸搶ㅥ㄰挷づ昹〲㤸〴㡤ㅡ㘴敡㔲㤸㜸㠱㔳攱〷㑥㕣ぢㄲ扥捡晦㉦㜸捡挲摢㔸捤摣搷㤰慣㈵㔹㐷㜲㌹㠸㉡搳攰㈴㡥㜳㌶㔰攷ち㤲㉢㐱㙣攰㕣㐵㥥〶㘷㌵㥣ぢ㌸ㅢ挹扣〶㐴慤〵换〴攷㕡㜴㝤挱㔹挳戴ㄲ挰昹ㅢ㑣㠲㐶つ㌲戵づ㜶㕥攰捣昲〳㘷愶ㄶ㈴摣㥢戰ㅥ㥥戲㤸挵ㄶ收㝥ㅢ挹敤㈴㜷㤰㙣〵㔱㔳㌵㌸㠹㥢搵㕤搴戹㥢㘴ㅢ㠸つ㥣敤攴㘹㜰㌶挰戹㠰㜳㉦㤹昷㠱愸㉢挱㌲挱搹㠱慥㉦㌸㔷㌰慤〴㜰ㅥ㠴㐹搰愸㐱愶㜸改挰ぢ㥣㕣㍦㜰㠶㘸㐱挲扤ㄶ㔷挳㔳㤶㘴挱摣ㅦ㈳搹㑢戲㡦攴㜱㄰㌵㐰㠳㤳戸收散愷捥㍦㐹㥥〰戱㠱昳ㄴ㜹ㅡ㥣㡤㜰㉥攰㍣㐳收戳㈰敡㕡戰㑣㜰㥥㐳搷ㄷ㥣㙢㈴㉤㄰挷㘶昵〲㑣㠲㐶つ㌲㜵ㅤ㑣扣挰改攴〷㑥㐷㉤㐸戸㜹攴〶㜸慡攱㍢㜴挷㉤ㅡ㈱攸㍡扥㐳㑦昸㜶搸晣㠲敡晦扥〳晦搳㝤〷敥晣晥晢㠴㕡扥昴㜵㝤〳敥晢㝤攷〳㔸㈱晥敦ㅢ㘴昷つ昶收㌷挸〷戹ㅢ㘸慦㜷㉣挰挹昹㌲㕥㠷搸㜸㠳攴㑤㙥敤搵摦挷扣㙤㜶搵㡤㌰㤰㥤捡㍢㔴㝡ㄷ㈴㜵ㄳ㔸㌵㝦ㄹ㡡捤㌵ㄳ㑡㈹扣愷慢㔱改戰㐸㔱ㄸ㌷挴换ㄷ㤸㉡晣晦昳晢捤ㄴ捣㑢㔰搵㕦㙥搶扣㄰挸晤㌸㉣㐴挰㝤㙦㠴昳㕥㙤摣㐱㕥㌸㌲㔲㌶ㄵ㕦攲挵愸晥㐷㝤㙤昹㐷昹㘱㑥挶㝢㈸㥢昵㑡㍤ㅡ㉢㐳摤㤷〹㜰㈵愵㉤收㜷捦昹昹㐹改昴㐶㡥㜱ㄳ挹ㅥ㄰挷ㄱ攳㐳挴〹搶㈴㔳㥢㘱㔲㜵挴〸㝣〶晤〶㔸㔹捣㉦摢㥡昸ㅤ㌵㐲㕡㤰㜰挷摡㉤昰㤶㠵户昱ㄵㅣㄹ㕦㤳㝣㐳昲㉤挹㜷㈰㉡愸搷晣挴昱挶㈱敡晣㐰昲㈳㠸㙤捤㍦㑣㥥㍥愴摥ち攷㙤ㄸ攰ㄷ㌲㝦〵㔱户愱㙢ㅥ㔲㝦㐳搷昷㤰扡㠵㔶〹〰㈵㌷㈰㐰㌵挸ㄴ敦慢慢〲挸昶㑤攴愱㥦晤㉥ㅤ㘸㐱挲㉤㜸㕢攱㈹㡢㔹㘴㈰愸搱㤰愴ㄱ㐹㘳㤲㑣㄰昵㈵㑣㜹改㈰昱散戸〹㜵㥡㤲㌴〳戱㠱搳㠲扣扤昰㡡慦㘹敦挴㠷㠰㜳㈴㤹㉤㐱搴摤㘰戵挳ㅢ㔳㘷搰昵〵攷㉥㙡㈴㠰㜳っ㑣㠲㐶つ㌲挵㡢㍦㕥攰扣敥〷捥㝦戴㈰攱戶㐲摥㑤㤸挵㉣㍡㈰愸搱㤱愴ㄳ㐹㘷㤲攳㐱搴换ㅡ㥣挴㌵愷ぢ㜵扡㤲㥣〸㘲〳愷ㅢ㜹㝢攱ㄵ攰摣㠳て〱㈷㠷捣ㅥ㈰敡㍥戰摡攱㡤挹〶攸晡㠲㜳㉦㌵ㄲ挰改〳㤳愰㔱㠳㑣敤㠰㥤ㄷ㌸㝢晤挰㜹㑣ぢ摣昷㐹愶㍥〸㑦敥晢㍥㘴昲㐹搵ㅤ㘴戶㈳㜳㘳㈸〷㡡㜰㍦㙡㍣㤶㔱㤴㕢ㄱ㉦ㅦ㔱ㅣ挷慥戳㘱ㄱ〸㥡㘲㜲㤴摣㙣㘵㌳敡㔲㌴扤㌸戲㠴㍢捤搶㠹㈲捣换挹慢㠸挵换攵㤶㤶攳ㄲ攵挳捡㈷㤴挷㠷ㄵ挷ㄶ㤶㠴㤷戵昷㄰㥢㤲ㄹ昳㈲㘵戸晢㉦㡡㥢〰㙢㔳㉡㕦戸㌰㔲攸㤱攳㤴昲㡡㘸㐱㘴昴戰㍦挳晤㠳捡扣㌷㈷〹户㝦攰㄰愶㍡昸て㥤㙣戸ㅦ㡢摡㈴攳㤶ㄱ昵㍢㙦㍦攳㕡㠸㙢㐷㔸昵戰搷㔷㔸搵㡤㕣慥㠶戸昳敢㈱戰㙡㕥㐵㙣㜷㈴㘶㐰㌹㔸㠴戲㥡扣㐶晡㤶搷搱㘵戱攲挲㐸㔰昷㜰㈷㜳㘳摤㥣㔸ㄱ㜷㐸挲㑢㥢㘹〹敥㙢㤹㔸㠶搲ㄷ㠴愳㠵㝦㠶慡㘰挱昰㌲㑢愲〲昸晢㝤㐰㥢㙥㤲㤲扥攴搵㘸扥扥㍣てㅢ晢㔰㡤昵㑥㌰㍣㙦㌳慡摡ㅣ搱戰摤搰挹愱㔷㈳挲㕤挵㑥㘷㙦㝣㈴㕣㈶㔵㤸ㄲ㉦ㅣㄶ㔹摣㔸㌴㈲㔸挱㌱ㅤ慥㈴搲捣搹㤵挱㥡㔱㤴㍢㈷㔶㕥㔲ㄱ㡦㌴慥㙡挹㠶㙥ㄴ㑤㡥㤴㠴㜹㜳㙥挳慡搶愴㠲㌸㙥㕦慥昲挷ㅢ㙦晦㍣ㄵ〲㈲㈹扡㑡㑡敡ㄴ愸㘱攵㜵㉥〴户愱摦㔹㔵ㄴ戳㐸㕥㥦て㔶搷㙣攴敢昶挱㐹㔶㈳挸㔷㔲敡挳㜰敦ㅥ㡤㌹昷戵昶扢㙦戹㈵㌵戳㙥ち㌷昷㜰戲昳㙡㘸昱㜸攳㙢愳㈲搹敦攱敥㜶捥慦挸攴愶㔳㠲戹㔵昱攲㠲㜰㐹挹戲挶㐵愳换ち㑡㉡ち㈳攳挲㜳㈲㈵搶㍥ㅢ㜳〹晥㈴昵㑡攱㈶㘰搶慡〶㕣㌴㈸愳㌱㝤搸扡搷昷㜷敦收㜰㌹ㅣ㕢㥡ㅣ㜲攱㈳㘸っ搷摢摤㈳㐸攴㝦㝣慢㜳㄰㐶㑤慢㙦搴㤷〹愶搸戵㈵戰戸㑦攳㙤㥦㔵㜷㑢换ㄶ㘷㔳ㅢ㔷㍥慥ㅣ㜷戲ㄷ摡㔸愳㡡㑤搶㥦㘶扢㤲㌲〵〲㠱摦㝢㠰〱㔶㜸㝤愹敦户挲㑥捦散て收㌱㠶ㅢ挷愳攸扢㙦ㄸ戵㙤ㅣ㜲散㤷㥤㈰㉦〹㘵㜲て㘶づㅣ愶ㄶ挷㑢㈲ㄹ㐵㈲㤷㜶㍡㌷〹愲㤹㔶㌴㜵ㅥ㙥扥ㅣ搶愸㘸㘴戴戸戰愴戸㉣挲㐱〸㘶㔶㜰㔲敦戸挸㕣捣〱㤸㔴ㅥ㉢收攴愴㐶㐵㔳愳攱戲搸㐲摥㘳㕢戰慣愹愳㈷挵㑡㉤ㅡ㕡㕣㠶つ挸㡣挹㜶㘶搱㤴㜹攵㑢㌰摤扤愲戴㙣㘴㜸㘱散㑦㔱㈸㝤㐸〱㐲收㔶㤵慣㤲㤳㔵㝡㜲晡敦㍤㔶〵㐶㘰晢㘸㘲㑤搶挴挴搶慣捥愷昴敥㡦ㅢ㌴ㄱ㠸摦㤴㈴㤳攸〲敥㐶慢㠶慤㤸戵搳昳㌲戸ㄵ㌳㔳挷散㉦捦㥢挲慢㝥㐱㠰㝢㘶㘳㈴㤲㘹㌸ち㘴捣挸㘹愳慢㘷昳晣慦愶攳愷㔶挲㜳つ〷〸㔹㔹慡愶づ戴㠰㜲㘳㜳〵㈲㡦敢㤳㈱敢〱㝢敥㤵㌲㔸㈴㍡㕣㍦㜱㑣愵㍡㥢㈳㜰㔳㜷㐳散づ戰㐳挶捤昰搸ㄳ㌷㌶㍢ㅣ攴㤵㠶㑢㘲㕡㤶㔷㕥㕡ㅡ收ち挷㤵㜵ち昶收㤱㜴ㄹ㜱㘳晦㘲ㄴ㠱挸㕡愹㔹攱愵㘰㠵㤷ちぢ〷㘹㑥〷㤲㌶㝤㤵捦つ㐷㡢攳昳㑡㡢ぢ搲搹攱㤴㥤㍦挵㥡㡡㔵㈸〵㘰㕡㉦㔹㕤㌱㝣㜵㕦愶㌱敦ㄵ㐷戹戳㜱㐶㐱攸㔸㝥慣捦挹㜲㘴㔷扦㜳慥〵㔶㕦㌹〴ㄸ㘳攰㉤ㄵ愷昶㐹㌸ㄸ㤸愹搸㠶㘵攰挸慥㐹㍤㐶〵扣㡤戱㔰㘷㠳敦㤴㝤㈰㌵摥晥㥥〶㠵攰戸昲㜰攱〸捣敡㉡㡦愶㘱㌳攲慦ㅥ愴愳戴摣搱㐴㐳㥣昲㤰㠷昹㐲㤸㠷戴ㄸ愳攳㘸㍡ㄹ㔳㌰㤹㈰㠵㤳㈵〲㘶つ戹㈹㈷愵愶㘶愴㝢挵ㅡ㙤昹㙡慦㙦つ户晦晣挶攸〴晦㥦㥥搲て晢㕢㉥ㄶ〷ㄷ挶㌸㉣㡥㌱㥥换昴㌸扡㕣ㅥ㤷挲〴㉡㑣〴㐹摤て愱㝢㉢昱㥤ㅥ〰㠳愴搴㔲㑥㕢㐸㉦攵攲㘰㄰ㄲ挰㘴〶㑣㝦〰㈴㠱㡣昴㝦㐰㙥㑣㠲搶㌳㑦㍦㍤〸敤㈴昵㈴㠸ㄵ㍦㠰戶㑥昰ㄴ挶㥦っ愲㕥〴㤳愷慡㔲㌶㑣ㄶ㘷〸㝤㥡㌲つ㙤ㅣ㐰搴〱戰㜸慡㘲扤㙣㤵挴〰㝢扡搶㝡〹㘲づ戲㔹挳摡〶㙣敡㘵攸㜱搰㠶㝢㉡㘱㕥㍤㙡㌸㑤㍢㝢〵㈲㡥ㅣ捣㤷敦戱㑤扤ち〵ㅥ摦㤲〲㌳㘱搹搴摡㥦㜲㜲㐷㔶攷㜱晤晡㜹敥㔰搵㙢㌰攰㑥搵㤸〵㈳㜵㄰慤㑡扣㤱戸戹敥㥥〱㙥敤敢敥敢㘲〱㈷㘷搲㠹敥愸㌷搱戰昰㐶搳挲㍢ㅦ㍡挶㙣㉡扥攵慤㄰愶挲ㅣ㉡扣つ〵慥ㄴ㐶〱㝡㔵㜵㝣捦㘶㘶慢㘳㈱捤㈲㌴晢っち戶㍡捥〵捦慡攳㍣戴㔹挷捦挱昲慦㘳戱搶晡〲㕡㜵慥攳㤷㔰㌶敢㌸ㅦ收搵㜵㉣搱捥㜸慦㝥㕤敡昸つ昴捣㍡㤶挲搲㜹㕣㥣散㜳㕣㔴摦挲㐸捡㔸〶ㅢ昵ㅤ㝡㤵㜸㔷㤵㜱㈱戸戵㤷昱㤰㔸㈰昷㐵㜴愲㍢敡㐷㌴㍣捡ㄸ㠵㡥ㄱ愳攲㑦摥ち晣㐱ㅥ愳㠲ち㠷愱㈰㘵㕣㡣㕥㔵ㄹ㝦戵㤹搹捡戸㠴㘶㑢㘹㤶㠶ㄴ㙣㘵㍣ぢ㍣慢㡣换搱㘶ㄹ㜹挷扦㝦ㄹ捦搶㕡〶戴敡㕣㐶㑥ㅤ㌰换㜸づ捣慢换㜸㥥㜶㤶〱㜹㕤捡挸改〵㘶ㄹ㔷挰搲戵㌹㑥昵摢ㅣ㌹ㅦ㐱敡㜸㍥㡣㔴㈶㝡㤵㔸敡慡㍡慥〴户昶㍡昲昲㉢晥昱㡢〴㜴㈲收昸攴っ〶㡦㍡㕥〸ㅤ攳㈲㉡㜲㜶㠳㠷挲挵㔴戸㠴ち㉤愰㈰㜵㕣㠵㕥㔵ㅤ㌹愵挱㌲戳搵昱㔲㥡㕤㐶戳㌶㔰戰搵㜱㌵㜸㔶ㅤ搷愰捤㍡㜲㜲㠲㝦ㅤ搷㙡慤㜶搰慡㜳ㅤ摢㐳搹慣攳㍡㤸㔷搷㜱扤㜶搶〱昲扡搴戱ㄳ昴愴㡥㌲ㄱ㠱㤹扢〷愵㡡昳㈴愴㘸㔷挰户㍡ㅥ扤㑡㉣㈲㌴㈵慡昱㔷㜰㙢㉦㕡ㄷ㤸攱㍦挹戸㡡㑥挴ㅣ㥦㥣㐹㘱㠱㑢㥦晡㤸㜵㌵㜴㡣㡤㔴攴㉣ぢて㠵㙢愸㜰㉤ㄵ扡㐱㐱㡡㜶ㅤ㝡㔵㐵攳搴ち换㡣ㄷ㕣戵摦敢㘹昶㌷㥡つ㠴㠲慤㘸㌷㠲㠷慣攴㤲摤㑤㘸戳㘸㥣㈴攱㕦戴㑤㕡㙢㄰戴敡㕣㌴捥戶㌰㡢戶ㄹ收搵㐵扢㐵㍢ㅢっ㜹㕤㡡㤶ぢ㍤㜳攳扢ㄵ㤶捥㝤攸ㄴ扦㝤㈸㘷㜰㐸ㄹ户挰㐶攵愱㔷㠹㠵挶㌲㥢㘵扣ㅤ摣摡换㌸ㅣ㘶昸挷㉤㉡㜴㈲收昸ㅣ㠹㤶〵㌷㝤㙡戸户㐲挷戸㤳㡡㥣て攲愱㜰ㄷㄵ敥愶挲㘸㈸㐸ㄹ户愱㔷㔵㐶㑥〲戱捣㙣摢摥摦㘹戶㥤㘶搳愰㘰㉢攳扤攰㈱㉢㈹攳㝤㘸戳㡣㥣捥攱㕦挶ㅤ㕡㙢〶戴敡㕣㐶捥ぢ㌱换㜸㍦捣慢换昸愰㜶挶㈹㈳㜵㈹攳㉣攸㤹㘵㝣〸㤶慥㝤攸㈹㝥晢㔰㑥㌶㤱㍡敥㠴㤱㍡〳扤㑡㘲㙥搵昱ㄱ㜰㙢慦㘳㍥捣昰㡦摢捦改㐴捣昱ㄹ㐶换挲㥢㍥㜵ㅤㅦ㠵㡥戱㥢㡡㥣扡攲愱㔰㐹㠵㍤㔴㈸㠰㠲搴昱㌱昴慡敡挸昹㉡㤶㤹慤㡥㝢㘹戶㡦㘶攵㔰戰搵昱ㅦ攰㈱㉢愹攳㝥戴㔹㐷捥㍣昱慦攳㍦戵搶㈲㘸搵戹㡥㥣挲㘲搶昱〹㤸㔷搷昱㈹敤㡣戳㕢敡㔲挷ち攸㤹㜵㝣ㅡ㤶慥㍡㑥昰慢㈳攷挵㐸ㅤ㥦㠱㤱㕡㠲㕥㈵㌱户敡昸ㅣ戸戵搷㤱ㄳ㘹昰㡦改㤷㜴㈲收昸㕣㡥㤶㠵㌷㝤敡㍡晥ぢ㍡挶ぢ㔴攴㉣ㅢて㠵ㄷ愹㜰㠰ち攷㐰㐱敡昸ㄲ㝡㔵㜵㕣㘱㌳戳搵昱㘵㥡扤㐲戳㔵㔰戰搵昱㔵昰㤰㤵搴昱㌵戴㔹㐷㑥㤲昱慦攳㐱慤㜵ㄹ戴敡㕣㐷捥戶㌱敢昸ㅦ㤸㔷搷昱つ敤㡣ㄳ㜱敡㔲挷戵搰㌳㡦㠵㤳㠹ㅡ昱㜴㕤愰㔱㥣慦㈳㐵㝢ぢ扥搵攵攸㔵㥡㥡ㄲ搵㜸〷摣摡㡢挶〹㍥昸挷敤㈱㜴㘲〶挲㡤㜹㘸㜹搴攴㍤攸ㄸ敦㔳㤱戳㝦㍣ㄴ晥㥢ちㅦ㔰攱㉡㈸㐸搱㍥㐴慦慡㘸㥣昲㘳㤹搹㡥㠵ㅦ搱散㘳㥡㙤㠶㠲慤㘸㥦㠲㠷慣愴㘸㥦愱捤愲摤っㄵ晦愲㝤慥戵㙥㠱㔶㥤㡢挶㔹㐰㘶搱扥㠰㜹㜵搱扥搲捥戶㐰㕥㤷愲摤づ㍤㜳攳晢ㅡ㤶慥㡤㙦㡡摦挶挷愹㐵㔲挷㙦㘰愴戶愲㔷㠹愵挶㐲㥢㜵晣づ摣摡敢挸戹㐸昸㑦㌲扥愷ㄳ㌱挷攷㌶戴㉣扣改㔳㙦㝣㠷愰㘳晣㐰㐵㑥㔴昲㔰昸㤱ち㍦㔱㘱㍢ㄴ愴㡥㠷搱慢慡㈳㘷㈷㔹㘶戶㡤敦㘷㥡晤㐲戳㕤㔰戰搵昱㌷昰㤰㤵搴㤱㕦㠶戲㡥㥣㘷攴㕦㐷㕥㑤愲搶㙥㘸搵戹㡥㤵㔰㌶敢㤸っ昳敡㍡攲㠷㈱挵搹ㅥ挸敢㔲挷扤搰㌳敢㤸ち㑢攷㤸㘶㠲摦㤸㘶ㅦ㡣愴㡣〱搸愸挷搱慢㈴攴㔶ㄹ搳挱慤扤㡣晢㘱㠶㝦捣慤愶ㄳ㌱挷攷ㄳ㘸敤㐳挷㜵㌹㈷〸ㅤ㈳㠳㡡㥣㔲攵愱搰㤰ち㡤愸昰ㄴㄴ愴㡣㡤搱慢㉡㈳攷㔱㔹㘶戶㌲㘶搲㉣㐴戳㔷愰㘰㉢㘳㔳昰㤰㤵㤴戱ㄹ摡㉣㄰㘷㐴昹㤷戱戹搶攲㤴愹㍡㤷㤱㔳慢捣㌲戶㠰㜹㜵ㄹ㡦搴捥づ㐲㕥㤷㌲扥づ㍤戳㡣㉤㘱搹捣扡㑣挳摦挲捡敡㍣㈶㈷愷㡦昷㜵ㅡ㑥搸㤲㐲戶㠲㤵㝡ㄳ扤㑡㉣㌶㤶摡摣ㅥ㡦〶户昶㐲扥つ㌳晣㈷ㄹ挷搰㠹㤸攳昳㕤戴昶愱攳㉡攴戱搰㌱㡥愳攲㝢摥ち慤愹㤰㐵㠵昷愱㈰㠵㙣㠳㕥㔵㈱㌹攷㙢㥦昶㙢㉢㘴㕢㥡戵愳搹㔷㔰戰ㄵ戲〳㜸挸㑡ち搹ㄱ㙤ㄶ㤲戳户晣ぢ搹㐹㙢㜱㝡㔷㥤ぢ挹㘹㘰㘶㈱㍢挳扣扡㤰㈷㘸㘷摦㐱㕥㤷㐲ㅥ㠲㥥㔹挸㉥戰㜴ㄵ㜲慣㙦㈱㌹戹㑣ち搹ㄵ㔶㡡戳捣㉡戱搸㔸㙡戳㤰搹攰搶㕥挸挳㌰挳㝦㤲搱㡤㑥挴ㅣ㥦扦愰戵てㅤ㔷㈱扢㐳挷挸愱㈲愷慡㜹㈸昴愰㐲㑦㉡晣〶〵㈹㘴㉦昴慡ち挹昹㘹㤶㤹慤㤰扤㘹搶㠷㘶ㄹ㔰戰ㄵ戲ㅦ㜸挸㑡ち搹ㅦ㙤ㄶ㤲㌳捤晣ぢ㌹㐰㙢㌵㠲㔶㥤ぢ挹㈹㙢㘶㈱〷挲扣扡㤰㠳戴戳㑣挸敢㔲挸㈶搰㌳ぢ㜹㌲㉣㕤〷挸昱㝥〷㐸捥㠳㤳㍡づ㠶㤱㙡㠶㕥㈵㤶ㅡぢ㙤搶㌱ㄷ摣摡敢搸〲㘶㉣㥦㌱㤴㑥挴ㅣ㥦㥣㌹户てㅤ㔷ㅤ昳愰㘳っ愳㈲㘷搵㜹㈸っ愷挲〸㉡戴㠲㠲搴㜱㈴㝡㔵㜵攴㔴㍡换捣㔶挷㔱㌴ㅢ㑤戳づ㔰戰搵㜱㉣㜸挸㑡敡㌸づ㙤搶㤱㤳攲晣敢㌸㕥㙢㜵㠲㔶㥤敢挸搹㜵㘶ㅤ㈷挰扣扡㡥㤳戴㌳㑥扣慢㑢ㅤ扢㐰捦慣攳㈹戰㜴ㅥ㈰挷晢ㅤ㈰㌹㘳㑦捡㌸ㄹ㌶敡㐴昴㉡戱搰㔸㘶戳㡣㔳挱慤扤㡣摤㘰㈶㘵㥣㐶㈷㘲㡥捦ㅣ㜰昷愱攳㉡攳㜴攸ㄸ㌳愸挸昹㝦ㅥち愷㔲攱㌴㉡昴㠴㠲㤴㜱㈶㝡㔵㘵攴愴㍦换捣㔶挶㔹㌴㍢㥤㘶㠳愱㘰㉢攳㤹攰㈱㉢㈹㘳㍥摡㉣㈳愷敦昹㤷㜱戶搶攲晣扥㍡㤷㤱昳〰捤㌲㠶㘱㕥㕤挶〲敤㡣㔳〴敢㔲挶攱搰㌳换㔸〸㑢㘷ㄹ㈷昹㤵㤱㜳ぢ愵㡣ㄱ搸愸㤱攸㔵㘲愱戱捣㘶ㄹ攷㠲㕢㝢ㄹ㌹ㄹ㔱捡㌸㡦㑥挴ㅣ㥦㘳挱摤㠷㡥慢㡣挵搰㌱收㔳㤱㌳ㄵ㍤ㄴㄶ㔰愱㠴ち攳愱㈰㘵㉣㐵慦慡㡣㥣㥥㘸㤹搹捡㔸㐶戳㜲㥡㥤〶〵㕢ㄹㄷ㠱㠷慣愴㡣㔱戴㔹㐶㑥㌴昴㉦㘳㑣㙢捤㠲㔶㥤换挸ㄹ㡢㘶ㄹ攳㌰慦㉥攳㘲敤㡣㤳ㄹ敢㔲挶㝣攸㤹㘵㕣〲㑢㘷ㄹ㈷晡㤵㤱戳㈰愵㡣㑢㘱愳㌸ㅤ戲ㄲぢ㡤㘵㌶换㜸ㄶ戸戵㤷㤱搳㈶愵㡣换改㐴捣昱ㄹ〱㜷ㅦ㍡慥㌲㥥つㅤ攳ㅣ㉡㜲㑥愵㠷挲戹㔴㌸㡦ち㜳愱㈰㘵㕣㠱㕥㔵ㄹ㌹㤱搲㌲戳㤵昱㝣㥡晤㠵㘶㌱㈸搸捡㜸〱㜸挸㑡捡㜸㈱摡㉣㈳愷㐴晡㤷昱㈲慤㔵〱慤㍡㤷㤱㜳㉢捤㌲㕥っ昳敡㌲慥搲捥㌸敤戲㉥㘵㕣〶㍤戳㡣㤷挲搲㜵㜰㥣攸㜷㜰攴㠴㑤愹攳㘵㌰㔲换搱慢挴㔲㘳愱捤㍡慥〶户昶㍡㜲㠶愷搴㜱つ㥤㠸㌹㍥捦〳㜷ㅦ㍡慥㍡慥㠵㡥戱㡥㡡㥣晥改愱㜰㌹ㄵ搶㔳㠱ㄳ㐲愵㡥ㅢ搰慢慡㈳攷㝣㕡㘶戶㍡㕥㐱戳㉢㘹戶ㅡち戶㍡㕥〵ㅥ戲㤲㍡㕥㡤㌶敢挸搹㥢晥㜵摣愸戵搶㐲慢捥㜵攴㌴㔰戳㡥搷挰扣扡㡥搷㘹㘷㤷㐳㕥㤷㍡㙥㠰㥥㔹挷敢㘱改ㅡ慤㡥昳ㅤ慤㜲㜲愹ㄴ昲㙦戰㔲㔷愲㔷㠹挵挶㔲㥢㠵扣ㄱ摣摡ぢ挹搹愸㔲挸㥢攸㐴捣昱戹ㄱ摣㝤攸戸ち戹〹㍡挶㘶㉡㜲慡慡㠷挲捤㔴戸㠵ち搷㐲㐱ち㜹㉢㝡㔵㠵攴晣㔴换捣㔶挸㉤㌴扢㡤㘶㕢愰㘰㉢攴ㅤ攰㈱㉢㈹攴㔶戴㔹㐸捥㌴昵㉦攴㥤㕡㡢㔳㔱敢㕣㐸㑥㔹㌵ぢ㜹ㄷ捣慢ぢ戹㑤㍢摢ち㜹㕤ち㜹ㄷ昴捣㐲晥ㅤ㤶慥つ㜲戲摦〶挹㜹戰㔲挷敤㌰㔲摢搰慢挴㔲㘳愱捤㍡摥ぢ㙥敤㜵摣づ㌳愹攳㝤㜴㈲收昸扣ㄷ摣㝤攸戸敡戸〳㍡挶晤㔴攴慣㕡て㠵〷愸昰㈰ㄵ㜶㐰㐱敡昸㄰㝡㔵㜵攴㔴㕡换捣㔶挷㥤㌴㝢㤸㘶㝢愰㘰慢攳㉥昰㤰㤵搴昱㔱戴㔹㐷㑥㡡昵慦攳㙥慤挵㔹戳㜵慥㈳㘷搷㥡㜵慣㠴㜹㜵ㅤㅦ搳捥ㅥ㠷扣㉥㜵摣て㍤戳㡥㝢㘱改慡攳ㄸ扦㍡㜲捡慥搴㜱ㅦ㡣ㄴ攷敥㔶㘲愹戱搰㘶ㅤ晦〱㙥敤㜵㝣ち㘶㔲挷晤㜴㈲收昸㝣〶摣㝤攸戸敡昸㑦攸ㄸ㑦㔰㤱ㄳ㠰㍤ㄴ㥥愴挲㔳㔴㜸づち㔲挷愷搱慢慡㈳㘷晤㕡㘶戶㍡㍥㐳戳㘷㐱㔲て㐲攱㝦㌰㜳㔳敥㉡慡㥡敥㈱㜷㥤㔷捦敥㘸㔴㘴㥦捣搱慣㐸捦敡戰捤摤㜰昱攴㙥㘷摣㕥昷㈷㥡㤹挱㠲敡㘹ㄹ晦㡢戹ㄶ㜲户ㄹ㙦㉤挳㘶挰㐹㤹收扡昶ㅣ〰㍦㤶昳ㅤ愲㤱㜸㈴㑢晦攸㝢ㄶㄸ昱㘸昱㥣ち摥愵㉡搱㜹㔵㍦愵晡戶㑢挵〹㥤戲摡㍤て㝢昵㈶㝡㤵搴㔳捡㕣敤㕥㘰ㄹ挱慣昹づ户户愱㈱慢摤㡢㜴㐲㙤扥㌹つ㜴ㅦㅡ㕣敤攸㐲㕦つ㍥〰ㅤ攳㈵㉡㜲㡡愸㠷挲换㔴㜸〵㈴㤵㤳ㄱ摤户昴㌹攷㔴㘲〶㡢〱搷㈹昲散ㅥ晥㥡㙤㍡㝥ㄸ㔶㝥〶㌷㔵敥㝦换戰晤㝣㙤挰晣攵摡㜴搸愰㔵ㅡぢ㑣挱捤㤱㤱挲愰戹㡥昱㝥㌳㠵扣㤳㤳㔳㜰㠷㘰挰㍤挳㍣㈱㉣㕤㑣㠹挸扣㑦㜵ㅣ㔲〸晣ㅢㄹ㠷㌸慢〹晥昳愷攲摥㉣昹㌵晤㍤㄰搹㈷㍥㘲㘲捣㙢㔰㑣ち㉡捥㠰摣㠷ㄶ攱戱㙤㍤〷㈱㌵晥〳愲扥㠲㠲㙤㉦昸〶捤昴㕥昰㑤戴㔹㝥捥㘳昴摦ぢ扥愵戵扥㠱㔶㥤昷㠲㥣㄰㘹敥〵摦㠶㜹昵㕥昰㕤敤散㍢挸敢戲ㄷ攴愴㐹㜳捤㝣て㤶慥㘱挹㜸摦㘱〹愷㔹捡晡昸㍥慣搴㡦攸㔵㘲戱戱摣收晡昸〱戸戵慦㡦㠷㘱挶㔵搰昸㤰㑥挴ㅣ㥦㥣㤸戹てㅤ搷㙥昰㈳攸ㄸㅦ㔳㤱㤳㌶㍤ㄴ㍥愱挲愷㔴昸つち戲ㅢ晣っ扤慡摤㘰㌲扥㙤戰捣㙣㠵晣㥣㘶㕦搰㉣〳ち戶㐲㝥〵㥥㔵挸慦搱㘶㈱ㅢ㐲挵扦㤰摦㘸慤㐶搰慡㜳㈱ㅢ㐳搹㉣攴户㌰慦㉥攴昷摡㔹㈶攴㜵㈹㘴ㄳ攸㐹㈱㘵扥㈵㌳㑦昸㙡戰㈹㔴愴㘸㍦挰户㙡㠶㕥㈵ㄶㄱ㥡㘶搱㝥〲户昶愲戵㠰㤹ㄴ敤㌰㥤㠸㌹㍥㡦〴㜷ㅦ㍡慥愲晤っㅤ攳ㄷ㉡戶昴㔶昸㤵ち扦㔱愱ㄵㄴ愴㘸㐹愹戶愲ㅤ㘳㌳戳㝤㌵挸挷㐶ㄹ挹㈰慡〳ㄴ㙣㐵㑢〱て㔹挹ㄸ㈴ㄵ㙤ㄶ慤㈳㔴晣㡢ㄶ搰㕡㥤愰㔵攷愲㜵㠶戲㔹戴㌴㤸㔷ㄷ㡤捦戰㘳挸攳㈱慦㑢搱扡㐰捦摣晡㠲戰㜴㡤㐱挶晡㡤㐱扡挲㑡敡㤸〱㈳㜵㈲㝡㤵㔸㙡㉣戴㔹挷㐶攰搶㕥挷㙥㌰㤳㍡㌶愶ㄳ㌱挷㘷づ戸晢搰㜱搵㌱ㄳ㍡㐶㠸㡡㍤扣ㄵ㥡㔰愱㈹ㄵ㝡㐲㐱敡搸っ扤慡㡤慦㡦捤捣戶昱㌵愷㔹ぢ㤰搴㈱㔰愸摢ㄴ挸㌴愴ㄷ戲捤㑢㤵㠹晡㑤㡡㑥愹〸㤷攰㈱㜰ㄳ㌱㌹㉡㑥搶㥦攱晥昷ㄴ㜳㡡㕡慤〷㈹㔹㠴㔹㘷昰昸攴挶挰㜹㐰搳换㈶扦㑢昰晢愶戰〵㔳㍦晥改户摦敡ㄶ㠵㙢㠵昳㤷〲㔰㈴摣㘵㝤㈴ち挶戵㍣ㄷ㕤㔹㠵㕡㠲㘱扤搴㔰㉦㙥㙡ㅥ戸㌵捣ㅢ㜱捤晥愲搷㘶搵㜷戹㜳㍥㐳㤷ㄲ㡣㤱敡㌰㝤愴ㄵ㜲㔱挳扤㜲㔰㈳㉤敥搱搴㐱〸扥㔳挷㠰敢ㅥ扤㈴㑣㐸挰ㅥちㄳ㕥㌹㌵㘱㑡㝣㔹〹愶㠳戰挹搱㡣搹攲晤敦愶ㄸ㐹㤷㐷㔳㌰户搷晤摢㈶㔵戶晣㙤㤳㡣收慥㘷㘷㠸ㄹ㈵愳㤰㑤敡㝢㈸㤱慦㍤㤳慥慥ち㙤昸ちㅣ㡢㘵㙡㍥扥戸㈰㕡ㅥ㉢㉦㡡㘷㑤挱㐴愷㉣㍥㑤愵〸㔳摥㜲㔳摦㠱㐷捦㤸㕣戰㤴㌲㍥㉦㜱㌱㝦ㄲ㈲戸愰慣㝣㐹㤹㘴㤳ㅡ攳㐳㘵ㄸ捤㐸㑢㘳ㄸ㑥㠴㤳㔷㍢〰ㄷㅡ㡢㐴㘹㙣戴㐶攰㐶つ㐲攳搰攷㉢㌴摥㙡㑣戰ㅡㄳ㜵㈳㜳ㄲㅡ昴挲㍤挰ㅦ晡ち㥤〲捦㡣ㄲ挸㐲㌶㑤昲㠶收㍢ㅦつㄹ㘸〳㜶㐳戰㘵戴㌹ㄹ捦㘳〹戴〵愷㌱㌸戶ㄹ㑢愱挹摡㡢搱づ㐲愳つ晣ㄹ㔹㈰㙡㉡昸摣㐱〵搵㙢挰㤱ㅢ㄰㘳〵㡤㑥㔰攳㠶㌰つ㕤〱捡戱㈱㑣昷攴捥〰㤷ㅢ㠳㜱㍣㡣搵㘹㥥㍡戳㉣㙥ㄷ敡㌰〳扥捦〰㤷㉢慢㍡㠰〴戸㡡㠰㤹㘴戰敥㉣戱㝡〱ㅣ㤶搹㔹㈶㑥〸㤰㌲㜵㠳ㅥ捡㤴㡦㍥㕦愱搹㔶㈳㙣㌵收攸㐶㘶〱ㅡ昵㔳㈶㑥ㄱ㘰ㄴ㠳㘵㌲㔸ㄴ㠳㜵〸㐵㉣㝥㑦戲㍡㔱愳㈳㠸㥡ぢ扥〹晣㤳㔸戲㙡攰晢㐲㡤挰捦㠳㍣ㄱ昸㘲㑦敥㝣㜰〵昸晥㌰㔶㈵㥥㍡㘵ㄶ㜷㈰㜵㤸〱摦ぢ挱ㄵ攰昷㈱㠹㐴攰ㅦ昳〴㝥ㄱ㡣〴昸挱㜰〵攰愳攸昳ㄵ㡡㔹㡤戸搵愸搰㡤捣挵㘸搴て昰㑢攰㤹㔱摣挰㉦戵昸㜹挸㔲ㅥ扦㘹㜴㠵㥡㍡ぢ㝣ㄳ昸㥤づ攰㐷㐲㡤挰㉦㠷㍣ㄱ昸戳㍤戹攷㠰㉢挰㡦㈶愸攷㜹敡㥣㙦㜱挷㔲㠷ㄹ昰扤ㄲ㕣〱晥㍥㑦攰敦昱〴㥥昷摣ぢ昰ㄳ攱ち挰㕦㠸㍥㕦愱㡢慣挶挵㔶攳ㄲ摤挸㕣㠵㐶晤〰㝦㈹㍣㌳㡡ㅢ昸换㉣晥ㄴ㘴㈹捦㉡㌵㜸扡慦㔶㠳㙦〲㝦㠷〳昸ㄹ㔰㈳昰㙢㈰ㄷ攰㑦〵挳㝡愹戵㥥摣㜵攰ち昰愷㐱㔷慤昷搴戹挲攲捥愲づㅣ愲㡦ㅢ昹㐰〵昸㥢㙤挰〷捥㠰㡡敦㈱㐶㙤昲慣挶㔵昰㈴搵挸㠷㌱慡㜱㌵晤攳ㄵ摡㘸㌵慥戱ㅡ搷敡㐶收㜵㘸搴㑦㌵慥㠷㘷㐶〹捣㐶㌶ㅥ㠷㠹㌰搸捥挳挴ㅣ㜰摣㠷〹摥㥦㑦㉦㐶〱㠴昲㘸㔸愳ㅦ扡敡㐶㌰㠷攰ㅤ㔴搷㌸㙡㌷ㄷ㙡慣摤㑤㤰㐹敤ㅣ㠷㠹㑤㥥摣捤攰㑡敤㡡㘱慣㙥昱搴搹㘲㜱ㄷ㔰㠷ㄹ昰㝤㍢戸㔲扢㉢㙣戵慢㍥㑣慣昷㉣搳ㅤ㌰㤲㌲㤵挳ㄵ捡戴ㄵ㝤扥㐲㜷㕡㡤扢慣挶摤扡㤱戹つ㡤晡㈹搳摦攱㤹㔱摣ㅢ捤㜶㡢ㅦ㐳㤶昲㉣㕤攳㘴愸愹㝢挱㌷㠱扦搴〱晣ㄲ愸ㄱ昸晢㈰㑦〴㝥㠷㈷昷㝥㜰〵昸㘵〴昵㐱㑦㥤㥤ㄶ㜷㌹㜵㤸〱摦㡦㠰㉢挰㕦攰〹晣㕦㍣㠱摦〵㈳〱晥㍣戸〲昰扣㤳㥤慦搰㙥慢㔱㘹㌵昶攸㐶收㘳㘸搴て昰㝢攱㤹㔱摣挰昳ㄶ㜸攱慦㐴㤶挶㜰㙡っ〳㔱扣つ摥〴晥㉣〷昰ㄷ㐳㡤挰敦㠷㍣ㄱ昸㝦㝡㜲㥦〰㔷㠰㕦〵㘳昵㤴愷捥㌳ㄶ昷㌲敡㌰〳扥㥦〳㔷㠰㡦㝢〲ㅦ昵〴晥㜹ㄸ〹昰㙢攱ち挰晦ぢ㝤扥㐲㉦㔸㡤ㄷ慤挶〱摤挸㝣〹㡤晡〱晥㘵㜸㘶ㄴ㌷昰慦㔸晣つ挸㔲㥥搲㙣㡣㠱㥡㝡ㄵ㝣ㄳ昸昹づ攰慦㠲ㅡ㠱㝦つ昲㐴攰て㝡㜲晦〳慥〰扦㤱愰昲㤶昴㐴换户㉣敥戵搴㐱〶攸攳搲㌱愸〰㕦攸〹晣ㅣ㑦攰摦㠵㤱〰㝦〳㕣〱㜸摥㍥捥㔷攸㝤慢挱晢挵㠵昳㠱㙥㘴㝥㠸㐶晤〰晦ㄱ㍣㌳㡡ㅢ昸㡦㉤晥㘶㘴㈹㡦戴㌶㈶㐱㑤㝤ち扥〹晣㑣〷昰㕢愰㐶攰㍦㠳㍣ㄱ扥捦㍤戹㕦㠰㉢挰摦㑥㔰扦昲搴昹挶攲㙥愵づ㌳攰晢㍢㜰〵昸愹㥥挰㑦昶〴晥㝢ㄸ〹昰摢攰ち挰ㅦ㐲㥦慦搰て㔶攳㐷慢昱㤳㙥㘴ㅥ㐶愳㝥㠰晦ㄹ㥥ㄹ挵つ晣㉦ㄶ晦㕥㘴㈹㡦〰㌷愶㐳㑤昱㤴换〴㝥㡣〳昸〷愰㐶攰戹㘸㠹挰㉢㑦㉥扥㍢㌰㠱㝦㠸愰愶㜸敡〴㉣敥挳搴㘱〶㝣愷㠳㉢挰て昳〴㝥愸㈷昰〶㡣昰㡦ㄹ㑡㜰〵攰㠳散攰ㄵ捡戰ㅡつ慤㐶㈳摤挸㙣㡣㐶晤〰㥦〹捦㕥挰㠷㉣晥㕥㘴㈹㡦㑢㌷㑥㐷㤲慡㈹昸㈶昰〳ㅣ挰敦㠷ㅡ㠱㙦〶㜹㈲昰捤㍤戹㉤挰㤵㌵晥〹㠲㝡愴愷㑥㉢㡢晢ㄴ㜵㤸〱摦㐷㠳㉢挰昷昲〴扥㠷㈷昰挷挰〸晦㜸晥ㅢ㕣〱昸㘳搹挱㉢㜴㥣搵㘸㙤㌵戲㜴㈳戳つㅡ昵〳㝣㕢㜸昶〲扥㥤挵㝦ㄱ㔹ㅡ〵挸捦㤸〳愲㍡㠰㙦〲㝦㠲〳昸㔷愰㐶攰㍢㐲㥥〸㝣㈷㑦㙥㘷㜰〵昸㔷〹敡〹㥥㍡㕤㉤敥㐱敡㌰〳扥戳挱ㄵ攰摢㝢〲摦搶ㄳ昸㙥㌰挲㍦㝥㠳ㄶ慥〰㝣㜷㜶昰ち攵㔸㡤ㅥ㔶愳愷㙥㘴昶㐲愳㝥㠰敦つ捦㕥挰昷戱昸敦㈲㑢愳ㄸ昹ㄹ昳㐰㔴㍦昰㑤攰㡦㜲〰晦〱搴〸㝣㝦挸ㄳ㠱ㅦ攰挹ㅤ〸慥〰晦ㄱ㐱ㅤ攴愹㌳搸攲㝥㐲ㅤ㘶挰㜷㉥戸〲㝣㜳㑦攰㥢㝡〲㍦ㄴ㐶昸挷㌷㕡㜰〵攰昳搸挱㉢㌴捣㙡っ户ㅡ㈳㜴㈳㜳㈴ㅡ昵〳晣㈸㜸昶〲㝥戴挵晦〶㔹ㅡ攵挸捦攰搷摥㙡㉣昸㈶昰㐱〷昰㠷愰㐶攰挷㐱㥥〸晣㜸㑦敥〴㜰〵昸ㅦ〹敡㈴㑦㥤挹ㄶ昷㌰㜵㤸〱摦㔳挱ㄵ攰㔳㍣㠱㑦昶〴㝥ㅡ㡣昰㡦㉦戳攰ち挰㑦㘷〷慦搰っ慢㜱慡搵㌸㑤㌷㌲㘷愲㔱㍦挰捦㠲㘷㉦攰㑦户昸つ㜰〹搶愸㐰㝥㐶ㅣ㐴㥤〹扥〹晣㑦㍦摡慦戳愵㐱㡤挰攷㐳㥥〸晣㙣㑦㙥ㄸ㕣〱摥㠰戱㉡昰搴㠹㔸摣っ敡㌰〳扥攷㠲㉢挰㝦㡢㈴摥〳捣㘰摡㉥㜰㝥つ敥㍢攰ㄲ㌲㜹挹㜵攸㜹㌰挲㍦㝥〰ㄷ慥〰㝣㌱㍢㜸㠵收㕢㡤〵㔶愳㐴㌷㌲㑢搱愸ㅦ攰换攰搹ぢ昸㜲㡢摦っ㔹ㅡ换㤱㥦㜱ㄶ㠸㕡〴扥〹晣挷づ攰㡦㠴ㅡ㠱㡦㐲㥥〸㝣捣㤳ㅢ〷㔷㠰㙦㐵㔰ㄷ㝢敡㉣戵戸㐷㔳㠷ㄹ昰㝤ㄶ戸〲晣㝢㥥挰扦攳〹晣㜲ㄸ攱ㅦ㕦〰挰ㄵ㠰㍦㥢ㅤ扣㐲攷㔸㡤㜳慤挶㜹扡㤱戹〲㡤晡〱晥㝣㜸昶〲晥㉦ㄶ扦ㅤ戲㌴捥㐷㝥挶ち㄰㜵〱昸㈶昰慦㌹㠰敦〴㌵〲㝦㈱攴㠹挰㕦攴挹扤ㄸ㕣〱晥㜸㠲扡捡㔳攷㌲㡢摢㠵㍡捣㠰敦搵攰ち昰〷㍣㠱㝦挱ㄳ昸㌵㌰挲㍦收ㅥ挱ㄵ㠰㕦换づ㕥愱㜵㔶攳㜲慢戱㕥㌷㌲㌷愰㔱㍦挰㕦〱捦㕥挰㕦㘹昱㝢㈲㑢攳㘲攴㘷㕣〴愲慥〲摦〴晥㐹〷昰㝤愱㐶攰慦㠶㍣ㄱ昸㡤㥥摣㙢挰ㄵ攰晢挳㔸㕤攷愹昳㌷㡢㍢㤰㍡捣㠰敦ㅢ挱ㄵ攰昷㜹〲晦㤸㈷昰㌷挱〸晦戸昲〴㔷〰㝥ㄳ㍢㜸㠵㌶㕢㡤㥢慤挶㉤扡㤱㜹㉢ㅡ昵〳晣ㄶ㜸昶〲晥㌶㡢㥦㠷㉣㡤搵挸捦攰㈳㙥搴ㅤ攰㥢挰敦㜴〰㍦ㄲ㙡〴㝥㉢攴㠹挰摦改挹扤ぢ㕣〱㝥㌴㐱摤收愹戳摤攲㡥愵づ㌳攰晢㕥㜰〵昸晢㍣㠱扦挷ㄳ昸晢㘰㠴㝦晣㑡ㄹ㕣〱昸ㅤ散攰ㄵ扡摦㙡㍣㘰㌵ㅥ搴㡤捣㠷搰愸ㅦ攰㜷挲戳ㄷ昰て㕢晣㈹挸搲搸㠰晣㡣昵㈰㙡ㄷ昸㈶昰㜷㌸㠰㥦〱㌵〲晦㈸攴㠹挰敦昶攴㔶㠲㉢挰㥦㐶㔰ㅦ昳搴搹㘷㜱㘷㔱㠷ㄹ昰晤て㜰〵昸㥢㍤㠱摦攴〹晣㝥ㄸ攱㍦挹挸㠷㉢〰晦㑦㜶昰ち㍤㘱㌵㥥戴ㅡ㑦改㐶收搳㘸搴て昰捦挰戳ㄷ昰捦㕡晣〲㘴㘹㙣㐴㝥挶搵㈰敡㜹昰〵搸㈲㍢㄰㉦㠰㉢㐰㙣戴〱ㄱ㤸〷ㄵ晦敦㌶慥昲㐴攷㐵㜸挲㝦㤲㌱摦㐴攷〰㍡戸昵㉣㈹戰〰晤づ㜹㐳昳㈶攷昷㉥散搹㍦ㅣ捥改摦户㝢㔱㡦㕥〵晤㝡愳搱愷㕦戸㘷㘱摦愲㐸㡦㍥晤㈳㍤〳㈵㔵慡摤㜳㝡昶敡摢慦㝢ㄱ㝥㝦㌳愷㔷㜸㑥昷㝥㍤晡昷㉣散㥥搳愳愰㙦扦愲挲㥥㐵〵愱㤷戴㝢愳ㄴ㌶㐶ㄹ㐸攸㘵㡢㔵㑥搶㐲戲㕥戱㔸㔴㄰搵搴搷挰慡昵ㅥㄴ㝤愳㈴㔴昹㈳㉡〵慡㔰㐵㔲搲搲ㄲ㝥㤶摣㜹㍦ち敥愱㤴㝢㔷㜸攷㑡㈰㐰㥡扡ㅡ㔰搵㝣㝢㠹㘵挴搲㔴摦挸㐰攳㈶㜸ㅢ㜱收㕤〱ㄲっㅤ㐴㌶㔲㜰㝥㕤㘳昰换ㄹ㠳摦挷㠴晥㘳昱㤷㔱昷㐶㕡摤〰愲摥〰摦摣搲㉥㐰ㄶㅦ㘳慣㐸敢愰㜱づ扤㘱㑢㝢ㄳ㜲㔹㈱ㅣ㕦挰扣攵挹㝤ㅢ㕣搹搲捥㠳戱㝡搷㔳攷㝤㡢㝢㍥㜵㤸〱摦ㅦ㠰㉢㉢搸戹戶ㄵ慣晡ぢ㤸戳㍤搷愵て㘱㠴晦㈴攳㐲戸挲㤶昶ㄱ㍢㜸㠵㍥戶ㅡ㥦㔸㡤㑦㜵㈳昳㌳㌴敡㘷㑢晢ㅣ㥥扤戶戴㉦㉣晥㉡㘴㘹摣㡡晣㡣㕢㐰搴㔷攰㥢挰挷ㅤ挰慦㠶ㅡ㠱晦ㅡ昲㐴攰扦昱攴㝥ぢ慥〰扦ㄶ挶敡㝢㑦㥤ㅦ㉣敥攵搴㐱〶㑣㔶晤〴慥〰㕦收〹㝣㠹㈷昰㠷㘱㠴㝦捣㌱㠲㉢〰晦㌳㍢㜸㠵㝥戱ㅡ扦㕡㡤摦㜴㈳㌳〹㉢㘱晤〰慦攰搹ぢ昸㘴㡢扦ㄱ㔹ㅡ㝣㑥㠷戱ㄵ㐴昱㝥㐷ㄳ昸㐲〷昰搷㐳㡤挰昳ㅥ挸㐴攰㜹捦㘳㈲㌷つ㕣〱晥〶㠲㙡㜸敡㘴㔸摣㥢愸挳っ昸收ㅤ㠷〲晣㤹㥥挰㥦敥〹㍣敦㍢㈴愰挶㉤㜰〵攰㌳搱攷㉢挴晢っ愵挱㥢ち愵挱ㅢぢ昹捡㙣㠶㐶晤〰捦㍢ㄱ扤㠰攷捤㠹挲扦ㅤ㔹ㅡ昷㈰〹㠳㑦ㅡ㔱㐷㠲㉦㄰摥〹㍥ㄵ昸づ㔹晢ㄵ搵捡ㄲ㕢ㅣ㐸㤳㐲㐷㠳㉢㡢㝣户㉣㜲㙡㙢昴〷晡㍦昷挱㜶㙢㔲ㄷ摣㈰㠷㕦戲㡥ㄴ攲㔷㘴ㄷ攲㤷摦㤷つ㉦㡢㐷㌹㌵㌰愹〱㝥㐵搶扣㠹㍥㈵㜹挰敦昳挵㕤㌸㝦㝡㤹敦搴㔳㔰慣晦㠵ㅦ㘲㔲扤㔳愷挷搶㜸ㅢ㝦挷〲慢㜶㔸摣昶散㍤㑢昲ㅣ挹昳㈰㙡ㅣ㐲ㅥ挴摤昷㍦摦㌶攸昳换㌷づ㥤戸昹戳愴晤㥤㍡㑥扣㔳㡤搵㠲つ㤱㡤㈷户捤㈹ㅢ戲㘵㐷戸昲挹挰昴昷㔵㈷ぢ摥晢㙤攸慢攳㉤慥〳昴㉥攰ち攸てち攸慡ㅢ晡〴㕥㡤㠴㜷㉥慤㈴戸㤳〹昶〴摢㉢挱愱㝥〹收㙡挱扣ㄹ扢捥ㄸ戸扣敤搸㝢挲㉤㉢挶㌵摦㥥愹晡㌲〰ㄷ戰搲㥥㘰㝦㡢敢㐸㜰㈰戸㤲攰㘳㘶㠲㠳搱㤷〴〷搹ㄳ摣挷〴昳㈰昲㑡戰㥦㕦㠲㝤戵攰摢て㡢摥㥡戲收改㤱扢㍢㘵て戹收搰晣㠳㙡愴㤵捡㤳昶〴㐷㕢㕣㐷㠲㘳挱㤵〴㥦㌶ㄳ㥣㠸扥㈴搸搳㥥攰戳㑣㜰ち㐴㕥〹㘶晢㈵㜸愲ㄶ㕣ㅥ敢㌳昱攱挸㥣㌱㡦慣㝡㜸㜳㥢㥣攸〱㌵挳㑡攵㠰㉤挱搰愹攰昲愵㑥戳挴㔵ㅣ㜰㐳戳挰㤵㑣㕦㌶㌳捤㐷㕦㌲㍤摥㥥改扦㤹㘹〱㐴㕥㤹戶昷换戴㥤ㄶ㕣戵㘷昷慢㐷昷摥㌴㝥搷㈳㡤㤶慣㕥㘷㕣愰收㕡愹扣㘱换㔴ㄵ㕢㕣〷㤴ぢ挰㤵〴摦㌲ㄳ㉣㐷㕦ㄲ㙣㙤㑦昰ㅤ㈶ㄸ㠳挸㉢挱愳晣ㄲ㙣愵〵㜷㡦晢戲㝦摦㌵攱摣ㅢ〶㔴㌶㕤昱昵㐹慢搴ㄲ㉢㤵て敤〹㉥戳戸㡥〴㤷㠳㉢〹㝥㙣㈶㜸ㅥ晡㤲㘰ぢ㝢㠲㥦㌲挱㤵㄰㜹㈵ㄸ昲㑢㌰㔳ぢ㠶㥣㝤挵㡦㥦捣㙣㌹㘲㔷戳㔰敢㜷ㅦ晤戴㔲㕤㙣愵昲戵㍤挱㔵ㄶ搷㤱攰㘵攰㑡㠲摦㥡〹慥㐵㕦ㄲ捣戰㈷昸㍤ㄳ摣〰㤱㔷㠲〱扦〴㔳戵愰改挶㘹敢捥㙡昹㘲敥捥㠱扢㉥扡晦㥤㌳㤶慢慢慣㔴㝥戶㈷戸搱攲㕡〹㜲㡢て㕤ぢ慥㈴昸慢㤹攰つ攸㑢㠲捡㥥㘰ㄲ㙥㘳㔷㥢㈱昲㑡昰攷ㅦ㝣㜶㠸㠷戵愰挳㈷て㉣摡㌴㘸搳㤰㥢㝥摥搱㙢晤㔷㝢㘷慡㉤㔶㉡〱昸戵づ㐷敡㜶㡢㙢㈵挸㑤㈷戴ㄵ㕣㐹㌰ㅤ扡㡤ㅡ愸㙤攸㑢㠲㠷攰扤㙡㠷ㄸ㘴㠲昷㐲攴㤵攰搷㝥〹㝥愵〵㉢㘷敦搸昵㔲摦㘹ㄳ敦㙡㝤挷㠷㑦㥥摢昱〸昵㠰㤵㑡挸㥥攰㐳ㄶ搷㤱攰挳攰㑡㠲㑤捤〴㜷愳㉦〹㝥㘶㑦戰㌹ㄳ摣ぢ㤱㔷㠲ㅦ晡㈵昸㠱ㄶ㥣㌸晤攲摣戶㝤㑥ㅣ㜶敤㘳慢〳愷㜴㕡㌹㑣敤户㔲㌹捡㥥攰ㄳㄶ搷㤱攰㔳攰㑡㠲挷㤸〹㍥㠷扥㈴昸慥㍤挱攳㤸攰㡢㄰㜹㈵昸㠶㕦㠲慦㙢㐱挵㐷捦戶㝡晦扥晥ㄳ搷㜶㑢㑤㘹戵㘸挹㡤敡ㄵ㉢㤵昶昶〴㕦戵戸㡥〴て㠲㉢〹㜶㌴ㄳ㝣ㄳ㝤㐹昰㔵㝢㠲㥤㤹攰扢㄰㜹㈵㜸挰㉦挱ㄷ戵㈰攱挹昶ㅦ㔸愹㘴摢ㄳ晣挸攲㍡ㄲ晣〴㕣㐹戰扢㤹攰ㄷ攸㑢㠲捦搹ㄳ散挱〴扦㠱挸㉢挱㈷晤ㄲ㝣㐲ぢㄲ㥥㉥㝦挸㑡愵㥦㍤挱ㅦ㉤慥㈳挱挳攰㑡㠲〳捣〴㝦㐳㕦ㄲ㝣摣㥥攰㐹㑣㤰摦愵㜸㈵㔸改㤷攰㙥㉤㐸㜸挲㍢扦㙥㤱㔱挳㔰㝢㠲㠶挵㜵㈴挸㙦㑥㈴挱㘱㘶㠲㤹攸㑢㠲て摢ㄳㅣ挱〴昹㥤㠳㔷㠲昷晢㈵戸㐳ぢㄲ㥥戲捥慦㈵㈴挱㜱昶〴㕢㔹㕣㐷㠲晣㠶㐱ㄲ㥣㘰㈶搸ㅡ㝤㐹㜰扢㍤挱㐹㑣㤰搷收扤ㄲ扣搳㉦挱慤㕡㤰昰愴㜳㕥扥㤷〴愷摢ㄳ㍣摥攲㍡ㄲ攴㤵㜸㐹昰㔴㌳挱㙥攸㑢㠲㕢散〹捥㘴㠲扣㠶敤㤵攰㈶扦〴㙦搲㠲㠴愷㡤昳㌲户㈴㌸摢㥥㘰㝦㡢敢㐸㤰㔷慣㈵挱㌹㘶㠲㠳搱㤷〴慦户㈷㔸挸〴㜹慤搷㉢挱慢晤ㄲ扣㑡ぢㄲ㥥昸捤换挱㤲攰㝣㝢㠲愳㉤慥㈳㐱㕥搹㤵〴㑢捣〴㈷愲㉦〹㙥戰㈷㔸挶〴㜹㑤搴㉢挱㌵㝥〹慥搶㠲㠴愷㙥昳戲愹㈴挸攷㑣㔴ㅤ敡㑥戳戸㡥〴㜹〵㔴ㄲ㕣㙣㈶㤸㡦扥㈴戸捡㥥攰㔲㈶挸㙢㠷㕥〹㕥攰㤷攰㑡㉤㜰㍦昹㍡挴慢㡤ㄲ昴㕣㌳㈸慦づ㑡搰昳敤㐱㔷㐰㤸捡㉢㜹㥥て愴㌲愷慦㑣挱〳㐵㈲搹㜹㐳晢㘶て㕦㕡㄰㈹攱挳扦㌰㜷〵㌶㐹㉤㑡㐷挷搰挴戳㐶愶㤶攷捡㈳愹㌸ㄹ愹㠹㌵扤愵㑢改挸㡡攲㐲㥣ㄹ㜶愸收㔸㑦㝥戳捣㈶㐶慢散ㅡ㔵㙢攱㘹㌵㉤慡㝢戶㘹搹㐷㔷㜳昱㤸㍦㥣㠲㐶ち㉤㡦㌱㑣㍢㑦㐹㙥愰摣㡦づ㤱〷㍢つ㉢㉦つㄷ㤷㘵昳昲㈲扤㐵换㑢㐶ㄷ昲㡣敢㘸㡦㘷㤹っ㉤㡥换戳㠰㡥㠱㕣ㄹ扣㡡ㅡ昸ぢ㘰ちっ㙡㍦戲㝤扦敥愹攷〰扦㍡挷攰㉡㔲㝤㈲捡㠸㍣㕢づㅡㄷ戰搸扣㌶㑡散㤵㔱挲㈰ㄷ㔹㐱晡收愸㘵〸挲㐰慣㘰搰戸㠴摡攵搰戱㔸㡡ㄷ㔹搹愱户㑣㕥慢挴㠱挱㍤愱改换挱攰昱㌵㐴㘸㔲扡晥っつ挹攴㠵㑤戱㌸㐳戵㔹㥦㥢晡搶㜹敥愷㠶㡡㐵攵㤹愶挵㠷ㄷて㔱换㘰㔱扤㘲㝥㠶戸收㔹㜳ㅣ㐹㜸㥥㌵挷戴㈰攱攱扡扣っ㉡㕢捥ㅡ㉣㔵搵㤶㜳㥥挵㜵㙣㌹扣愲㈹㉢昱㍡攸㘲㤰挸换㤲戲ㄲ㤷挳㝢搵㈰㜱㍤攱㔹〵㔱㜵㠲搵愷昵昳晤ㄲ㉣搶㠲㠴〷摣昲㜲愱㈴㜸戵㍤挱戵ㄶ搷㑡㤰㉡㈱㕥昹㤳〴慦㌱ㄳ攴攵㍢㐹㌰㘲㑦昰㍡㈶戸ㄱ㈲慦〴㘷晢㈵㤸慦〵〹て㤹攵㘵㌵㐹㜰㤳㍤挱ㅢ㉣慥㤵㈰㙢ㄸ攲ㄵ㌲㐹昰㘶㌳㐱㕥收㤲〴㘷搹ㄳ扣㤵〹摥づ㤱㔷㠲搳晤ㄲ㥣愶〵敥〷扤㠶㜸㌵㑡㠲摥〹扦挶㕤㈴㜷㠳〴㔳㜹挵愹戶摦昸攰㜴挱㐸㑣ㅥ扦㤶㠹㈵㐸㉤攲㍥㈵愳挸㘴昳㈲㤱㍣搹戳㐴㘶〷㌶挴戳愸愲ぢ㈲搱㜱㜸攰ㅡ㥥㐰㌵愵戸㔴捦戸挳㠳搸昸ㅢつ搶搳㡥っ改搱㌸㔰㌴㌱㡡挷ㅦ愵ㄵ㡤㡥攱戱㙥㠵改愵㤳挲昱㜸㈴㕡昶㘷㤸愸㡢扢㐷㔳戸㐱㘳戳攰挳㔸㤳㍤愷㑡㜲づ愴攷敥㐷㄰换慥挶挳㝡㝥㘱㌲ㅦ㘱昵晢愶改〶戶愱㙡㤹搸ㄹ㐷ち昰㐸挱慣挵㥣㥢ㄹ㑢㔶㤳㔰㜷戹〵收㤳ㅥ慤㝥㤳㝣戱㔷㌳戶㐳㌷㜰て㐸㠳ㄱ搱〲㈵换㠱〹昰挶扤攰㤸㌳挲昷㔰㌵㤵搷攰摣ぢ挶㠹慢晣改扥愴搴㈵挵㠵昱㜹㠱㜹㤱攲戹昳㜰㑢㔰㐶〶㤷㜶敡挶㥤㐳㝥改㜹㐶㙥㠸㤷搹㘴戵摡㐱㥦昷㤳㍣〰ㄲ㔴扣愶挶㔵换㘰扥挹㙡愴㘷㝥㍢愹捦晣慡㜳㝢㠴㉣愶㈵㈴㐹昱昲ㅢ昳慢㡡挸敢㘶ㄲ昱㔱㙡敥㈶愹〴〹㉡㕥㈴戳㐵㍣搹㌳攲㕥敡㍢㈳㍥㑥㤶㉤㈲慦愷㌹㈲昲㐲㤸㐴摣㑦捤㝦㤲㍣〱ㄲ㔴扣敡㘵㡢搸摢㌳攲搳搴㜷㐶㝣㤶㉣㕢挴㘷摤ㄱ㜹㘵㑢㈲㍥㑦捤㝦㤱扣〰ㄲ㔴扣㝡挵㠸㠱ㄷ搱㑤㕣ぢ扡㝡㘶昰ㄲ敤戹昷慤㐶昹ㄵ戲㙣ㄹ昰挲㤷㘳㤹㜹挵㑡㌲㜸㤵㥡慦㤱ㅣ〴〹㉡㕥㥥戲㉤㜳㍢捦㠸㙦㔰摦戹捣㙦㤱㘵㡢挸㉢㔹㡥㠸扣〴㈵ㄱ摦愱收扢㈴敦㠱〴ㄵ慦㌷搹㈲ㅥ攵ㄹ昱〳敡㍢㈳㝥㐴㤶㉤㈲㉦㑤㌹㈲昲㥡㤲㐴晣㠴㥡㥦㤲㝣〶ㄲ㔴扣㠰㘴㡢搸挴㌳攲㤷搴㜷㐶晣㥡㉣㕢㐴㕥㙢㜲㐴攴㐵㈲㠹昸㉤㌵扦㈳昹ㅥ㈴愸㜸㐵挸ㄶ㌱摤㌳攲㡦搴㜷㐶㍣㑣㤶㉤㘲ㄲ晡㡥㠸〱㌰㈴攲㉦搴晣㤵攴㌷㤰愰攲㈵ㅥ㕢挴摦づ㜹敤㍦㤲搳ㄳ㈲愶㤰㘵㡢挸慢㐱㡥㠸㈱㌰㈴㘲㠰㥡㘹㈴改㈰㐱搵搴ㄹ昱㝢捦㠸ㄹ搴㜷㉥㘳㈳戲㙣ㄱ㜹㜹挷ㄱ昱㈸㉢㘲㈶㌵㐳㈴㑤㐰㠲㡡ㄷ㘱㙣换昸㤹㘷挴收搴㜷㐶㍣㠲㉣㕢挴攳摣ㄱ摢㕢ㄱ㕢㔲戳ㄵ挹㔱㈰㐱搵搱ㄹ昱㍤捦㠸挷㔲摦ㄹ戱㌵㔹戶㠸扣〰攳㔸挶㙣㉢㘲ㅢ㙡戶㈵㘹〷ㄲ㔴摤㥤ㄱて㝡㐶散㐸㝤㘷挴捥㘴搹㈲昶㜰㐷攴愵㄰愹攳〹搴散㐲搲ㄵ㈴愸〶㌸㈳扥攰ㄹ戱ㅢ昵㥤ㄱ㜳挸戲㐵攴㈵ㄲ挷㌲づ戵㈲昶愴㘶㉦㤲摥㈰㐱㌵捣ㄹ昱〹捦㠸晤愸敦㡣㌸㠰㉣㕢挴ㄱ敥㠸攳慣㠸㈷㔱㜳㄰挹挹㈰㐱㌵挱ㄹ戱搲㌳㘲㉥昵㥤ㄱ昳挸戲㐵㥣攴㡥挸慢て㠲敡㜰㙡㡥㈰ㄹ〹ㄲ㔴扣搴㘰㕢㔷ㅦ昰㡣㌸㠶晡捥㠸攳挸戲㐵㥣改㡥㌸摢㡡㌸㠱㥡ㄳ㐹㈶㠱〴搵ㅣ㘷挴扢㍤㈳㑥愱扥㌳攲㌴戲㙣ㄱぢ摤ㄱ㜹㝤㐰㤶㜱〶㌵㑦㈵㌹つ㈴愸㑡㥣ㄱ㙦昱㡣㜸㍡昵㥤ㄱ捦㈴换ㄶ戱捣ㅤ㤱㈷晣ㄲ㜱㌶㌵挳㈴㜳㐰㠲㡡㘷昷㌶㔴慦昳㡣ㄸ愱扥㌳攲㕣戲㙣ㄱ㜹㈱挰扥慥慡㜳戵攳㐰㌱㌴ㄳ㝦戶慤搰昶戳㙤挹敡慦㔶搸愴ㄵ㐹搵㠳戳〵戰っ㤴㠰㌴挸㡤㤵捡挹〳㐸搰㈸㜵㠵㕥愱㐳攳昸㉤慦㤴ぢ挰愸改ㅣ㤹攷㙦㘹愵昹攱㘸㌴扣㉣扤㌴扦㈴㔲㌶㌷㍥㉦㍤㝦戱昹昸㔱ㄸ愷愷愷ㅢ攵㠸㘲㡥㙢㌱㉣攰戹㉣扤ㅡぢ㙤摣搰ㅡ㜰〴搴㐵捣㈸㑡ㄲ〳〹慡㜵㄰搸㐰扤捣㕡㍡挷搰㜳㌱昵㥤愰㉥㈵换〶敡㝡昸戱㠳ㅡ攲挹㥤㐴㍣㡢㥡换㐹捥〶挱慣㘹㘷挴扦㜸㐶㍣㡦晡捥㠸攷㤳㘵㡢挸㤳㍥㐷㐴㥥慤㐹挴㤵搴扣㠰攴㐲㤰愰扡搹ㄹ㜱㤹㘷挴㑢愸敦㡣㜸㈹㔹戶㠸㍣㡢戳㐷㔴㜷㠲㈱㈷㝢㜱戸攴改昲㐹㈸㔷㝡㜲㐰昱㤴㑣〴㌱㉤ㄸ㈴〲愵敥戶〴㔱㉤攰㌵〴㘳㉤〲愵㜲㝣㕦攷ㄳて〵戳摦昹搳㌹敢㄰㑣昱慣㠱㍥㡣换搹㐳㐳摥ㅣ昷㑢摡㘵慥攵攱戹㠰〸㑡㕤换挳昳〳ㄱ㤴搸㤷攷㑡㍡摤〹ㄱ㤷挹昸㉢㝢㍣ㄵ㤰㠰㔷搹〳㍥㙡㤹捦㜳〵攴愹㠰昸㥤敢ち㔸㘹〹㡡散〱慦愵㔳㥥づ㐸挰敢搸攳㤹㠰〴扣摥ㅥ㤰愳㝥昱㍢挷ㄵ㤰㘷〲㈲〸扢〲昲散㐰〴戳敤〱㙦愲搳愷㈱㤲㠰㥢搸㝢ㄶ㍤〹戸搹ㅥ昰㜹换晣㜴㔷挰㝦㔹㠲㔹慥㠰㉦㔸㠲㤹昶㠰㕢攸㤴㠳㝦〹㜸ㅢ㝢ㅣ昷㑢挰摢敤〱㌹挶㤷㝣愷扢〲扥㘶〹愶戹〲昲㕣㐰㉣愶摡〳摥㐵愷㙦㐰㈴〱敦㘶敦㉤昴㈴攰㌶㝢㐰づ昱挵㝣㤲㉢㈰㠷晤㈲㤸攸ち昸㥥㈵㤸㘰て㜸㉦㥤㜲攸㉦〱敦㘳㡦愳㝥〹戸挳ㅥ㤰㈳㝣昱㍢挶ㄵ昰㔳㑢㌰摡ㄵ㤰㘷〲㘲㌱捡ㅥ昰㈱㍡晤ㄲ㈲〹戸㤳扤慦搱㤳㠰て摢〳㜲㠰㉦收挳㕣〱㌹攸ㄷ㐱㥥㉢㈰㑦〴㐴㌰搴ㅥ㜰㌷㥤㜲攰㉦〱㉢搹攳㤸㕦〲敥戱〷攴昸㕥捣㑦㜶〵晣搵ㄲっ㜲〵攴㜹㠰㔸㥣㘴て昸㌸㥤㜲摣㉦〱晦挱ㅥ㠷晣ㄲ㜰扦㙥戰愳㌸扣ㄷ昳㝥慥㠰㘹㤶愰慦㉢㈰㑦〳挴愲㡦㍤攰㔳㜴捡㘱扦〴㝣㥡㍤㡥昸㈵攰㌳扡㈱〱㌳搱ㄱ昳ㅥ慥㠰ㅣ昱㡢㈰挷ㄵ㤰㘷〱㈲攸㙥て昸㉦㍡攵愸㕦〲扥挰ㅥ〷晣ㄲ昰㐵摤㤰㠰ㅣ摣㡢㜹㔷㔷㐰づ昸㐵搰挵ㄵ㤰㈷〱㈲㌸挱ㅥ昰ㄵ㍡攵愰㕦〲晥㥢㍤㡥昷㈵攰慢扡㈱〱摢愰㈳收ㅤ㕤〱㌹摥ㄷ㐱〷㔷㐰㥥〳㠸愰扤㍤攰敢㜴捡㌱扦〴㝣㠳㍤づ昷㈵攰㥢扡㈱〱㌹戴ㄷ昳㉣㔷㐰づ昷㐵搰摡ㄵ㤰愷〰㈲㌸捥ㅥ昰㕤㍡敤〶㈲〱摦㘳㉦㠷㠴㐷㡢昷㜵㐳〲昶㐴㐷捣㡦㜲〵攴㘸㕦〴慤㕣〱㜹〶㈰㠲㤶昶㠰ㅦ搱㘹㍦㄰〹昸㌱㝢ㅣ散㑢挰㑦㜴㐳〲㜲㘰㉦收捤㕤〱㌹搸ㄷ㐱㌳㔷㐰㥥〰㠸愰愹㍤攰ㄷ㜴㥡ぢ㈲〱扦㘴㉦㡦㠴㑢昸㤵㙥㐸挰攱攸㠸㜹㘳㔷㐰㡥昵㐵搰挸ㄵ㜰愴㈵㘸㘸て昸ㅤ㥤㜲扣㉦〱扦㘷㡦㐳㝤〹㜸㐸㌷㈴㈰㠷昵攲㌷摤ㄵ㜰愲㈵㐸㜳〵㥣㘴〹〲昶㠰㠷改㜴ち㠸〴晣㤹扤㘹㈴㕣挲㕦㜴㐳〲㜲㔴㉦〱㤳㕤〱㑦戵〴捡ㄵ㤰愳㝦戱㐸戲〷㔴昸攱㕦㜵㍡㐴ㄲ㌰㤹㍤づ昴㈵㘰〳昶戸㤷攱㥢㠳㝡㌱晦昹㝢攷㤰㈹㙣〹づ㙢㠱㌵㘴攲攰㕦㉣㝥搲〲ㄹ㌲愵搱㘹〴㈲〹㤸捥摥㕣昴㈴愰㘱て戸挰搲〹㤲换〱戹攸㘴搸㜴㌲换㌵ㄷㅦ戸ㄲ户搰摥㔳㡢搰㤳昰摦扡ㄲ收㈰㕡〴摦戸ㄲ㡥㔹㠲慦敤〹㘷㌲㈰〷搲㤲㜰㠸扤愵攸㐹㌲㑤㙣挹㈸㡥㤷挵敦攷慥㠰ㅣ㐳㡢攰㌳㔷挰戳㉤挱愷昶㠰㉤攸㤴攳㘸〹㜸〴㝢攷愳㈷〱㡦戴〷㕣㘹㤹㝦攸ち挸㈱戴〴晣挰ㄵ昰㐲㑢昰摦昶㠰㐷搳㈹㠷搱ㄲ昰ㄸ昶㌸㠲㤶㠰挷摡〲㘶慥〵㜷〶㤰㑥㕥慡ち㘶ㄷ捥㥥晤㐳㘶㑡搶㔱㈹愷づ㘹戸昱慤㈷摦㔹㝦攰昴㐱ㅦ晣㝣摤㜵〷摥㕢晦昴捦㡦捣ㄹ戴㝦搳愶㝤㘳㙥㜸晡㥤愶㐵㌷㈶摦晦挳戸ㅢ捦捥㔹㜰昶愲愲㘹㈷㡣㍣晢戴昹愷攴㑣㙡搲愵㐱㠳戴戴㑥捤晥搹戲㜳㘸挵愲〷搵㥥㔷㡦㉣㔳敢慣戰㡥慦㙡㉥〷㔷捥て㕡㈳㤹㐶つ㌲慦慣敦㌴㘴攰㡢攵㌴ㅣ㘹㜰〰㉣㘹戴㌱搳攰搸戵㕥搱戸づ〱愴〸㡥㌴慥户搲㘸㘷愶㜱㔳㝤愷㈱㠳攴〴㌴㌶㕢㘹㜴㌰搳搸㔲摦㘹挸搰㤹㘹㥣捡㉦㘸昵㉢挴㈱戴ㄴ愵㤳㤹〶㐷扦昵㕡ㄴㄹ㔰㈳扡㜳摤搸㘶愵㜱扣㤹挶扤昵㥤㠶っ戳ㄳ搲搸㘱愵搱挵㑣㠳㈳攵㝡㐵㐳〶摦〹㘹㜰㄰㉥㐵㌹搱㑣㠳攳攷㝡㑤㐳㠶攴〹㘹散戱搲攸㘶愶昱㜸㝤愷㈱〳昵㠴㌴昶㕢㘹攴㤸㘹㍣㔵摦㘹挸昰㍤㈱つづ攳愵㈸㍤捤㌴晥㔵摦㘹挸愰㍥㈱㡤ㄷ慤㌴㝡㥢㘹㜰㕣㕥慦敢㠶っ昵ㄳ搲攰㤰㕦搰攸㙢愶挱搱㝡扤愶㈱㈷〰〹㘹昰㐴㐰搲攸㙦愶挱㌱㝣扤愶㈱愷〵〹㘹扣㙦愵㌱搰㑣㠳㈳晢㝡㑤㐳㑥ㄶㄲ搲攰㐹㠳愰㌱挸㑣攳㡢晡㑥㐳㑥㈱ㄲ搲攰愹㠴愴㌱搸㑣㠳㘷〱昵㡡㠶㥣㔸㈴愴挱ㄳっ㐹㈳搷㑣㠳攷〶昵㥡㠶㥣㙥㈴愴挱搳づ㐹㈳捦㑣㠳㘷っ昵㥡㠶㥣㠴㈴愴挱㤳ㄱ㐹㘳戸㤹〶捦㈳敡㌵つ㌹㌵㐹㐸㠳愷㈸㤲挶㐸㐹㐳挹挹〹戵ㅣ愳ㄲ㥥愴㠸搶㘸搱捡攴㌹㐴扤㈶㉢愷㈵〹挹昲昴㐴搲ㄸ㙢愶挱㌳㡢㝡㑤㐳㑥㔶ㄲ搲攰㐹㡢愴㌱摥㑣㠳攷ㅢ昵㥡㠶㥣挲㈴愴挱㔳ㄹ㐹㘳愲愴愱㜸㌶㈱㘷㐹㝦搷㈷㐳㐳㘱㤲㡥愷㔳㜰㝣㉦㠲㙤㉥〱㐷摣㈲戸摢㈵攰ㄸ㔸〴㜷戹〴ㅣ㤵㡡攰㑥㤷㠰攳㐴ㄱ㙣㜵〹㌸㜲ㄳ挱ㅤ㉥〱挷㔲㈲戸摤㈵攰攸㐶〴户戹〴ㅣ㙦㠸㘰㡢㑢挰ㄱ㠰〸㙥㜵〹㜸㑣ㄶ挱㉤㉥〱㡦㤲㈲戸搹㈵攰㜱㑢〴㥢㕤〲ㅥ㐹㐴戰挹㈵攰扥㕤〴㌷戹〴摣摢㡡攰㐶㤷㠰晢㍦ㄱ摣攰ㄲ㜰㡦㈴㠲扦戹〴摣㐷㠸攰㝡㤷㠰㕢慤〸慥㜳〹戸愱㡡攰㕡㤷㠰㥢㡥〸慥㜱〹戸㌲㡢㘰愳㑢挰搵㑢〴㔷㍢〵ㄹ晦て㈷㑤敦晤</t>
  </si>
  <si>
    <t>㜸〱敤㝤㜷㥣ㄵ搵昹晥㥥㘵㜷搸戹㤴扤㠲ち㜶㐰戱愱敢敤〵㐵捡㉥㈰〲搲敤ち户捣㠵㤵㉤戸扢㈰搸㕢散㈶〶扢戱愰㔱㘳敦㡡戱㉢戶ㄸ昵ㅢつ㜶㘳搴ㄸ㝢㑤㌴㈶挶昲㝢㥥㜷捡㥤㍢㌳扢ぢ㝥㤳捦捦㍦扥戳昷扥㍢攷㝤㥦昳㥥㌳捦㥣㤹㌹㘷捥㝢㘷慡㔴㔵㔵搵て㔸昸㥦㑢つ㔷㌶㥦戳愲戳换㘸㙤㘸㙣㙦㘹㌱ち㕤捤敤㙤㥤つ攳㍢㍡㜲㉢愶㌵㜷㜶昵〱㐰㥢摦っ㝢㘷敤晣捥收挳㡤扡昹换㡣㡥㑥㠰㙡慢慡敡敡昴㙡搸㌷戱扥㘱㍢愱㌳㤷㕥㐳〱㔴㤵慥㔱昴愵愸愳搰㈹㐲ㄴ晤㈸晡㔳っ愰ㄸ㐸㔱㑦ㄱ愶搸㠰㘲㄰挵㘰㡡つ㈹㌶愲搸㤸㘲〸挵㔰ち㤶慦㙦㑡戱ㄹ㐴晦捤㈱收㌶㑥㤸㤱㍦〴㕢㌳愷慢扤挳搸㘹搸摥㘶㥤挷㐴愳つ搱㠶㔸㍣ㅢ㙤㠸散㌴慣㜱㘹㑢搷搲づ㘳㑣㥢戱戴慢㈳搷戲搳戰㤹㑢昳㉤捤㠵愹挶㡡戹敤㡢㡤戶㌱㐶㍥ㄲ捦攷ㄲ㤹㘸㈲㤹㉣㘵戳㤹晥㕢挰昳㕥㡤ㄳ㘶㜶ㄸ愵捥晦㤴捦㉤改㜳㐶攳㠴㠶扤㡣慥晦㤴捦慤攰ㄳ㉥㥢摡㕢㜳捤㙤晦㈱愷戵摣愷挹㈶愳搰捣㥤㙦ㄸㅤ捤㙤ぢㅢ㔰敤ち愲㤱㑡㌷㡣敦散㕣摡扡㠴敤愸搱㘸㘹㤹㙤㤴㘴愷户㌶㜵㜶捤捣㜵戴㜶昶㙦㈵㝦㐶㠷搱㔶㌰㍡〷戶㑥㕣㕥㌰㕡㉣㘰㘷㕤敢摥戹㡥扤㜲慤㐶つ㔷敡㕢捤㝤㌸愵㘸戴㜵㌵㜷慤ㄸ搰㍡慦搳㤸㥤㙢㕢㘸㄰㔲摢㍡㜹㘹㜳㔱搵搴攰㔳搵㘷扢愰㥡挹㡥㐲㝤㕡ㅢㄷ攵㍡扡㈴挵㕤ㄸつ挲扡㥡㡢㙣㐵㐵扤搸愴㠶㜹㜲㜱㥦捤㘹㙥㥤㙡㜴戴ㄹ㉤㉣㠴㝢㜲㤴〷㈴〴㤹晢挱㘱捡摥ㅣ敥㈵搵捦㍡昸戸㉤㉣㐵ㅢ〶戱㐹搳扣戶收㔲㝢㐷敢㑥搳㥢摢挶挴攲挹㥤愶攷㤶㡦㠹挶ㄲ㈹㝤㌸捣晡〸〲户㠶〸挱扥戴换攸ㅣ㥤ㅥ慤㙦㐳换㐸〸㔵昳㉡づ㜱户㘳ㅥ㘶搵昳㜳搵昳昳搵昳ぢ搵昳㡢搵昳㡤敡昹愵敡昹ぢ慢攷㉦慡㥥摦㕣㍤晦㤰敡昹㡢㠱戱㤷扡扥㝤慢慤㘵攵搸挴挶㔷㝦昵搹㥥户㑣㍦㙥攲㕥㥦㕦摡㔷昱愸㤶㤳挲㜶㔸改愱愲摢挳慣敦〰愱敤〸搱捦慥㘸㌴㌱㕡ㅦ㐵搳㑥㄰㑡晤ㄱ㌵㘵㙤㈷敥㜳敢㑤搷敦㜸昲昸扢挲㔷ㅤ昰挳搲搸㠳㡡攷つ㈹愶〱㉢㍤ㄴ戳ぢ㝤㐵㈰戴㈸㠴挳㐷㙣戴ㅥ愳㈵づ愱搴搳㔶㈹㜳㝥㜸㝣敤晤改㔱㤳㔶㥥㜷收换慢ㄷ㌶㙤愲㜸㘲㤲㔲㤲㔸改愱㤴ㄴ㝤愵㈱戴っ㐴㜹㘳㐰㝢㤶愶搱㄰㑡㍤㘶ㄵ㌳攵敡昳㍥敢㍣㜷捦挶敢㕦摢晡搴换ㅦ愸摢㐳昱搴㈷挵散㠶㤵ㅥ㡡ㄹ㐳㕦扢㐳㘸㘳㈱捡挵挴㐷敢攳㘸ㅡて愱搴〳㔶㌱晡捡㉢㙦扥㜱敤㐶㑤户扥晣搸昱愹㑢㍢㑥㔷㍣捥愴㤸㐶慣昴㔰㑣ㄳ㝤㑤㠴搰㈶㐱㤴㡢挹㡥搶㈷搳戴〷㠴㔲慢慤㘲㍥㙢㥤户㘸敦㙦づ㥤㜴㑢愱晥扣㌵慢㘳挷搴昲昴ㅤて㙡攷摥㐳㘸ㄲ㑥扤㠵㕣㘷㤷㜵㜴㤳㠵晦散挱摦晢戱㍦愹愳昰摦㍦昶㔱挸㝦攴搸搷昷㈴晢㔳㈱戴㘹㄰晤㜰搱㙡㍥扣扤㙤㔸㘲㜲㕥㥦㑥搳㕥㄰㑡摤㙡敤㤸て㔷㙦ㄹ㝦戶改攲㈹㈷晥收㤳攲㠹㕦扣㤶㔶扣愴捡晥㥦㠹㤵ㅥ昶晦㉣晡㥡つ愱捤㠱攸㙢ㅤ㥡晡㕣慡攷㐱㈸㜵㥤㔵挴挴愷摦扥昳晥㕦挶挷㕤晡㠰㌶㈷㍤敥慤㜹慡ㅦ捣㔲挴㍥㔸昱ㄶㄱ㤷搳㔴㍣ㄹ㡦改晢搲搷㝥㄰摡晥㄰㌵㑤戹慥㥣㝥〰㜵〷㐲㈸昵㙢换晦挵捦ㄴ摦㌹攴㠷搸ㅥ户㑤㌸昳愴㜷㥦扤愳㑡戱㉦㈰晥て挶㡡搷扦敢㌴㌸㥦扥ㄶ㐰㘸㌹〸攷戰㑦㡥搶昳戴ㄴ㈰㤴扡搸㉡㘵敥㉥㈳㙢㝦昷㐱摤攴㕦㙤㌰敥㠹昷捦㍣㜵㌳挵捥㠶㤴㘲㘰愵㠷㔲㑡昴戵㄰㐲㕢〴㔱㍥㔰㔲愳昵㘶㥡づ㠱㔰敡㕣慢㤸挵㍢摣㝥㐵挳愲ㄳ昶㍣愹敤扥昷㉥㘸晣愴㑤戱㍢㈳挵戴㘰愵㠷㘲㕡改慢つ㐲㙢㠷㜰㌶㈶㌳㕡㕦㐲换愱㄰㑡晤摣㉡愵戸摢㜳㕦扤㜴捦㜵㡤搷㥥晦搷㐳慦㙢㔸昳㍢㈵晤㈵攲㍡㈹扡㈰戴愵㄰㑥敢㐹㑥㥥愰㉦愳改㌰〸愵㑥戱晣っ㔰愱慣愱㈵㈷摤㜰搵户ㅦ愵昶㉡㝥愰搸攵㤲摡慥挰㑡て戵㍤㥣扥㡥㠰搰㡥㠴㜰㐸㠹攱㤴㝢ㄴ㑤㐷㐳㈸㜵㥣㔵捣昳挷㡤㌸㘸挸敢攱㠹慢㝥㌹攴搸〵摦づ㜹㔹戱㔳㈷挵ㅣ㡢㤵ㅥ㡡㌹づ㘶晤㜸〸敤〴〸㠷ㄴ㔰㝦㈲㉤㍦㠳㔰敡㜰慢㤴愳㜷ㅤ扦攵攰捦慦㥡扡昲㠴㍢敥晣戰晦昸慦ㄴ㝢㡤㔲捡挹㔸改愱㤴㔳攸敢㔴〸敤㌴〸㘷㘳愲搸㤸搳㘹㍡〳㐲愹㑥慢㤸㘷㔷㉦㑡㉥愸㤹搰㜴敢㤳㠷摥昸捡㕢愵搵㡡晤㔲㈹收攷㔸改愱㤸㕦搰搷㔹㄰摡㉦㈱㥣㡤挱㜹㝤㈵㉤㘷㐳㈸搵㘲㤵昲攸敥搷摣㝤攴敢㠷敦㜱改敦ㄷ㐶㔳ㅢ敥㝢㠴㘲挷㔷㑡㌹ㄷ㉢㍤㤴㜲ㅥ㝤㥤て愱㕤〰攱㤴㠲㉢敥㠵戴㕣〴愱㤴㘱㤵㜲散昰昱㘷㥤㕥㜳攳搴晢㙦摥㜹搴㘱㌳㘷扣愱㌶㠲㔹㑡戹ㄸ㉢㍤㤴㜲〹㝤㕤ち愱㕤〶攱㔰ㄶ挳挶慣愲改㜲〸愵づ戶㡡昹攱㥤捦捥晥晣摡捤挶㕤㤰ㅥ戸搳搰扢㈲㙦㈹昶摤愵㤸㕦㘳㘵㘸㐵㐷㈷ㅡ㌳捦㈰改㔴㔲扦㤲慥慥㠲搰慥㠶愸㤹㙢㉣敦搲㝦㐳摤㌵㄰㑡敤㘳戹摦晣㡡摢㜷晥摢㜹㕢㡤㍢攳敡扥㙤攷慤㌹昷〶㌵〴㘶㜱㝦ㅤ㔶㝡搸㡡敢改敢〶〸敤㐶〸㠷㉢㕣〲㙦愲攵㘶〸愵㘶㕡愵㝣扣改搷扦㘹昹攰戲愹慢㑦㥢扣昹㜷㥦㥥㝢㤲攲戰㐳㑡戹ㄵ㉢㍤㤴㜲ㅢ㝤摤づ愱摤〱攱㜰ㄵ挵愱㝤㈷㑤㜷㐱㈸㌵挵收慡㉤晡挴换慦慥㘹扣㌳扤收晡〵ㅦっ㜸㔵㙤〲戳ㄴ㜳㌷㔶㝡㈸收户昴㜵て㠴㜶㉦㠴㔳㑣㉣㌲㕡扦㡦愶晢㈱㤴㥡㘰ㄵ㜳摣捦㘷捥㉡㥥ㅥ㤹㝥晣㡢〳戲㈳晦㤱㐹慢㑤㘱㤶㘲ㅥ挴㑡て挵㍣〴戳晥㌰㠴昶〸㠴㔳㑣ㄴ挵慣愱改㔱〸愵㜶戵㡡㈹扥扥搷敥晦㕣㍥㝡摡昹㤷㝣㙢扣㝥晦ㅢ㉤㡡㠳㌳㈹收㜱慣昴㔰捣ㄳ昴昵㈴㠴昶㍢㠸㜲㌱㌸戹㍦㐵搳敦㈱㤴㑡㔸挵攴摡㌶㕥昶昴㤱㡢㥡捥㥡晤攸㤶攷㡥㘹㍤戳晦㌳㌰捦戲㝡搵㑤ㅤ戹挳㌰㑥㈹て㠱㘲つㄱ晥昵㍥昶挳搰慦㤴㉣愵㑢搱㘸㌱ㄹ挹挵㜳戵挳攱㜶㕤〷ㄹ㍣㤵昶㉦敤搳摣㔶㙣㍦㑣㐶ㅤ㥢㑦挸㜵ㅡ攵㡥挸㈸换㌶愱㝤㘹㕢戱㜳戳㘰攳㥣慥㕣㤷戱愹搷㔶㜶攲换㌶〷摤〵愳㔳捡摢搲㥢㙤敦㕣换㔲㘳晣昲㘶搳扣㠵挷㡣ㄱ㔹㝢扥㝢敢愴づ攳㔰挷敡慢搱㜸摣㌲㔸㈶扥㝤㕢㘹㥡捣㝡つ㙢㕣搴摥㘹戴㐹昵㐶戵捥㙣㉥㉣㌶㍡收ㄸ扣攱㘰ㄴ㘵㔳㌷愲挹ㅡㄶ㡥㥡搱㠶つ挵㐰慦㌸挲慤㉤㑤㕣摥㘵戴ㄵ㡤㈲敡扢挴攸攸㕡㌱㌷㤷㙦㌱㌶慥㠰㤸㘵挲戰㐹㠵㝡㔲㝢㘱㘹㘷㘳㝢㕢㔷㐷㝢㑢愵㘵㝣㜱㔹づ㐳搱攲昴昶愲㠱㤱㘴つ㤷㉡㔵搵愷㡦㔲㔵㍢〶㜵㜳改户戳㐱㜶㠴㙢ㄷ㙦㠱㝤㍥戴戲搹㌵捣挶搶㘱㉢㕡っ戶挹敡㙤㝡㜱㈶㝥改㘶㠷敥㠱慥㙤攲摤ㄹ愲户敦ㅥ㉤㜵㜴昶摣㝦ㄷ㕣㕤㍤搸摡晡㠹换㌰㕣摦㈳搷㔶㙣㌱㍡㝡扣户愴㔸㈳晤㔹㠸摡㈸㡥收㙥搹慢〱㐲㉤㔷㉢㙡て㙢㉥㜶㉤搲ㄶㄹ捤ぢㄷ戱㥦㠳晢㑦㜵㜵愴搶户攸㝦㠰㑡㝦㡥攲㜹㠸㔰愸㑡晢㈳㐱㕡㐸㕦㙢愶㙢㌹㠶㕥晦ㅢ〱搵挸愵换㡤〷摣㈵敡慣㙤挵㄰愷戳㑦㥦愰慤摣㈳搷戹愸㡢捤戳㘷㈳晤扤㐰昱㈲㐴敤㌶㄰扤摥㘷㘰㠷慦㠶户㔳〶戴㌶ㄹ愵ㅣ㙥㘲挹搱慤㜲戵慤收㝤㤱㈶愳戳愰昳〶捡ㄴㅣ㉢换㌵慣攱攰敦摦捡搶㡦换㈸晢攲㝤㕢㜱㉢〶㝢㐹〷㘸㤴攴㌲搷㤸㜳㠰攸散摣㈱㉢〵て㘱㔹㜵㜹改㈷ち搳ㄳづㅣㅣ㉦㔵㝤㉣搹昳㐶愰敥ㅣ㌰㘹摥㠶㕥㜹㑢〵㜷㝡㡡㤳㡤戶戹㉢㤶ㄸ㥤㠴搷㘹㍤㔲改㍤扣攸㙣㐶㈱㍦慦慢戹愵戳〱㌵㥤摣搱扥㜴挹㝦搲て㝤改㉦㐱搸㑢敤昶㘸挵敢扥㑤愰慢慡敦㌲敥㥢昹昳慢敡攸㡤ㅡ㝤㙢ち戶㔶㌸晢〱晦㘴搱㕦挳扦㔰㑦戶摡㤱㐰慣捦敤愷㕡攰晢户㠲愱戹ㅤ㠶摣㔰慢㤳〴搸ㅥ搰扡㑦㝢挷攲㝣㝢晢㘲戶愷㠱㤲敡㕣㘴ㄸ㕤扣㐹搵捦扡㈹㈷㌷摦㤴敡搳愷攲㐶㤳敢㙥搶㔶昰慦晤ㄹ㘲挰昸㤶㤶㘱戶挷㑥敤㑤愸晡攰㜶㤹昶ㄶ㔶〶㤶㥡摢㜲㉤㈲ㅡ㤶户㜴慡㉤戱捤扣ㅦ昴㡢㘱愷散扥㘶摥㝢搳㔷敤㍤㝥搵搲慦户㌸㔶㙤㘱ㄹ㝣昷愳戶㠷㤷攱昸敡敦㐰愸捤〰攳戹〴敢㤵㡢晥㉥搲晡㝢ㄴ敦㐳攰㡣㈰ㅣ攳㠴昰愱㤹㔴㍢攰㍦㑦ち晡㐷ㄴㅦ㐳愸㔱㄰㍣㈴昵㑦㈰散㐵つ㠲㝦敥㘹搹㕢㍢㐲敤摦㕢㕦㐰ㅢ搲㝢戰愹㥤㠰攰ㅥ搳挹㤰晥㈶〵昹㔰㜵㜰ㅣ㐸㐰㕦换攰扢㔳戶ぢ戲〹〱摦㌰㝦㉤㘰挱〴㝣换㌲扥愳昸ㅥ挲㐵〰㥢ㅤ㤲㉡〲戵㄰挰〳㔹慦㠶㔰㌱愸㠴㠰㍥㐸搹㡢晡昶㝢ㄷ〱㔱愸晤〴昴愵㑦扤〷㥢㡡㈳㕦㄰〱㝦㠳昳㐰〲扥戰っ扥㥢㜸㈹㜸ㅡ捥㕡㠴㔹攵捦〰ぢ㈶㘰㄰捣晡㘰㡡つ㈱㕣〴㙣㙣㈶㔵ㅡ㑥㠴㠰㈱〴つ㠵㔰㔹愸㠴㠰㑤㤰戲ㄷ昵慥㥢㠰っ搴㝥〲戶愰㑦扤〷㥢ㅡ㡤㝣㐱〴扣摥ㅤ〱慦㔹〶摦敤挵㌱昰㌴㥣戵搸㤶㔵㝥愵㕢〲戶㠷㔹摦㠱㘲㐷〸ㄷ〱㍢㤹㐹戵㍢㥣〸〱㍢ㄳ搴〰愱挶㐱㈵〴散㠲㤴扤愸㍦戸〹ㄸぢ戵㥦㠰㌸㝤敡㍤搸搴㜸攴ぢ㈲攰昱敥〸㜸捣㌲昸㙥㝣㌶挱搳㜰搶㘲㌷ㄴ慡搶㜴㑢挰敥㌰敢㘳㈹挶㐱戸〸㤸㘰㈶搵㐴㌸ㄱ〲ㅡ〹㙡㠲㔰㤳愱ㄲ〲㈶㈲㘵㉦敡ㅥ㌷〱㤳愰昶ㄳ㌰㠵㍥昵ㅥ㙣㙡て攴ぢ㈲攰㤶敥〸戸搹㌲昸㙥挹敥〹㑦㍤っ㑥㉡敥㠲昲㙥㐲挵攰愴㝦㘹㔲㜳㑢㤷搱㈱晤捦晡ㄲ晥㤹㜳㍣㤲ㅥ挰㍥㜷㐷慥㘰捥㥥㙣㔸㙡㐴户ㅢ㤳㑡㕤㉢捡〳ㄱ㕦户摦散ㄵ晦摦攰收㈷㌷戸㤱愱㑤挵〰愷㠷挱〳ㅡ㡤㘷㜸搳㌳搸搵㠸搸慦て散㡡㐸㤳㙡㠰攷捡㐶㐶扣户摦㈴㌳㘷づ摥摤〸㠹㡥㜴㍦攸㘱㘳昷㌷㔲㘶敡㜶㠰昱㝦挳戳愰愹㝦㜳㜸㌶㥢㘷挲㌹ㄴ㜳㈹收㔱散つ愱慥戵㑥戳㝢㠱㔹昶ㄳ敥慢慥慡㝡つ㠶㉡㝤㕦㘲昶愳搸ㅦ挲㜵㥡㍤㄰㐹敤㈰㠸㝡㝢㙡㘸㤸搹挴搰晢㤸㡡㥣㜲敡㍤㤸ㄹ攷㐳昴㕦〰戱搷ㅥ㐶ぢ㠶晡晦愹改昶摡改㈸愶攷挱〹摡捦㈰㠰㌶㙥㥤戳愲慤戰愸愳扤つ㐱てㅣ㌳㡤㉦㘰扥扡㔳攵戴搶㘹敤㡤㑢扢戴搶㍤㥡昱慦㝦敢㙣㘳㠹㤱敢㙡挴慤ㅣっ挸愶㘱扡㑢㠶㕢㔳㡡换晦㝦づ挷慡㙡戰〹㔵散挸搹㈳㌲攵㍤㝡捤㠱㤱㐵㙦㐳㔳㍢㘲ㅦっ〹晢㈰敤㥡㠶愱昵㑦㜰扣㔵愵攷㔰扢换扥戸㙥搷㤱㤷摣晣㠳昵晦ㄸ昴㜹㘵搱愷㘱愳晤㔷攲㈲戲㠴㝡戲㈹戶㘱攷㑡慣㌵㤳㌶㌴〳戳㐷㝥㙥㜷㔷攳㜳㉣㠳㙦ㅥ㙥ㄶ扣つ㘷㑤㕡攱㐸慤戴㡥ㄳ㈸㉡ㄷ扤ㅤ㘶㝤〹挵愱㄰慥攳愴搳㑣慡搹挸㈰挷㐴ㄷ㐱㑢㈱搴㕣愸愴㍢戲っ㈹㝢㔱愷愲っ㘷㐸㌲〷㙡㍦〹㠷搳愷摥㠳㑤捤㐳㍥㠷〴搷㤰攴㤸敥〸㌸摡㌲昸㘶〹昷㠵愷攱慣挵〹慣昲㤱摤ㄲ昰㌳㤸昵㤳㈸㑥㠶㜰ㄱ㜰慡㤹㔴晢挱㠹㄰㜰ㅡ㐱愷㐳愸〳愰ㄲ〲捥㐰捡㕥㔴愷㥢㠰晤愱昶ㄳ㜰ㄶ㝤敡㍤搸搴㠱挸ㄷ㐴㐰㜳㜷〴㉣戲っ扥㘹捣昹昰㌴㥣戵戸㤰㔵㉥㜵㑢挰慦㘰搶㉦愶戸〴挲㐵挰㘵㘶㔲㉤㠰ㄳ㈱㘰ㄵ㐱㤷㐳愸㍣㔴㐲挰ㄵ㐸搹㡢㍡挸㑤㐰づ㙡㍦〱㔷〳ㅦ搲㝢戰愹〲昲〵ㄱ㌰愷㍢〲㘶㕢〶摦っ㙢〹㥥㠶戳ㄶ㌷愳㔰㌵戳㕢〲㙥㠵㔹扦㡤攲㜶〸ㄷ〱㜷㥡㐹戵㄰㑥㠴㠰扢〸㕡つ愱㌸昵㉡〴摣㡤㤴扤愸挹㙥〲ㄶ㐱敤㈷攰㍥晡搴㝢戰愹㐳㤰㉦㠸㠰㌱摤ㄱ戰㥢㘵昰捤晤戶挲搳㜰搶攲㌱㔶㜹㜴户〴㍣〱戳晥㈴挵敦㈰㕣〴晣摥㑣慡㌶㌸ㄱ〲㥥㈶攸ㄹ〸戵〴㉡㈱攰㔹愴散㐵㐵摤〴戴㐳敤㈷攰㜹晡搴㝢戰愹㐳㤱㉦㠸㠰敤扡㈳㘰㕢换攰㥢㤶敥㠴㈷づ㑢㜴昶〹昴搷㈹晥㐴昱〶挵㥦㈱搴㌰㡢㤴愵㐰昱敡㕦敥㐰扣㐵捣摢ㄴ㝦㠱㜰㤱昲㔷敡搸㠱㐰㠷㠱㜷㠰㠵㤸昷愸㝣ㅦ㐲㉤㠳㡡ㄷ昸㉡晤〳㈴扢扤㑡戰㐰㍦㌹ㅦ搳慤摥㠳㑤ㅤ㠶㝣㘵㜲㜸㤵㌰慦㄰〳扡㈳愷扦㘵昰捤戵ㅦづ㑦挳㔹㡢慦攰㐴㠵㉣㈲愰愸㕣昴慦㔹挶㍦㈹晥〵攱㈲攲摦㘶㔲ㅤ㠱っ㐲挲户〴㝤〷愱㡥㠲㑡㕡挷昷㐸搹㡢㔲㈸挳戹㐲ㅣ〹戵㥦㠰敡㙡ㄲ搰㠳㑤ㅤ㡤㝣㘵〲摥愴㤷户㈰搴搷摦㜵㜳捦收ㅦ㤶挱ㄷ〵㜰ㅣ戲つ㘷晥㝥㈸㔴㝤〹㔸昰㍤㥢〱㌰敢〳㈹敡㔹扢昲㕤扢つ捣愴㍡ㅥ㑥㐶搰搱㈰㈸昴挱㄰敡㐴㈴㠵㠰つ㤱戲ㄷ昵ㄱ捡㜰〸㌸〱㙡㍦〱㐳㠱て改㍤搸搴捦㤰㉦㠸㠰户扡㈳攰㑤换攰ぢ㔰㌸〵㥥㠴㠰攱慣昲ㅢ摤ㄲ戰㌵捣晡㌶ㄴ㈳㔹扢㌲〱摢㤹㐹挵攰㠵ㄱ摣㥣敤〹摡〱㐲㥤㡥愴㄰戰㈳㔲昶愲㕥㜰ㄳ㜰ㅡ搴㝥〲ㅡ㠰て改㍤搸搴ㄹ挸ㄷ㐴挰敦扢㈳攰㈹换攰ぢ㥤昸〵㍣〹〱㘹㔶昹挹㙥〹挸挲慣㡦愶搸㤵戵㉢ㄳ㌰挶㑣慡戳攰㘸〴㌷㘷㜷㠲挶㐲愸㤵㐸ち〱攳㤰戲ㄷ昵愰㥢㠰㕦㐲敤㈷愰〹昸㤰摥㠳㑤㥤㡤㝣㐱〴摣搹ㅤ〱㜷㔸〶㕦㔴挷㜹昰㈴〴㑣㘷㤵㙦敢㤶㠰ㄹ㌰敢㌳㈹㘶戱㜶㘵〲收㤸㐹㜵㍥ㅣ㡤攰收捣㈵㘸ㅥ㠴扡㄰㐹㈱㘰㙦愴散㐵㕤敢㈶攰〲愸晤〴散て㝣㐸敦挱愶㉥㐲扥㈰〲㉥敢㡥㠰㑢㉤㠳㉦攰攴ㄲ㜸ㄲ〲ち慣昲挵摤ㄲ㘰挰慣㤷㈸ㄶ戲㜶㘵〲㥡捤愴扡ㄴ㡥㐶㜰㜳づ㈱㘸㌱㠴㕡㠵愴㄰搰㠲㤴扤愸戳摤〴㕣〶戵㥦㠰㈵挰㠷昴ㅥ㙣敡㜲攴ぢ㈲攰搴敥〸㌸挵㌲昸㐲㘱慥㠴㈷㈱㘰〵慢㝣㔲户〴ㅣ〱戳㝥㈴挵㔱慣㕤㤹㠰㘳捣愴扡ち㡥㐶㜰㜳㡥㈵攸㌸〸昵ㅢ㈴㠵㠰攳㤱戲ㄷ㜵㤴㥢㠰慢愱昶ㄳ㜰ㄲ昰㈱扤〷㥢扡〶昹㠲〸攸散㡥㠰づ换攰ぢ搶戹ㅥ㥥㠴㠰㕦戰捡㑢扡㈵攰㤷㌰敢㉢㈹捥㘶敤捡〴㥣㙢㈶搵つ㜰㌴㠲㥢㜳ㅥ㐱攷㐳愸㥢㤰ㄴ〲㉥㐰捡㕥搴㐲㌷〱㌷㐲敤㈷攰㘲攰㐳㝡て㌶㜵㌳昲〵ㄱ㜰㔰㜷〴ㅣ㘸ㄹ㝣㜱㐴户挱㤳㄰㜰ㄵ慢扣㝦户〴晣〶㘶晤ㅡ㡡㙢㔹扢㌲〱搷㥢㐹㜵㍢ㅣ㡤攰收摣㐰搰㡤㄰敡㑥㈴㠵㠰㥢㤰戲ㄷ㌵换㑤挰ㅤ㔰晢〹戸つ昸㤰摥㠳㑤摤㠵㝣㐱〴㑣敥㡥㠰㐹㤶攱〷㙦㠴ㄳ㈳㤷㠴㠰㝢㔹攵愶㙥〹戸ㅦ㘶晤〱㡡〷㔹扢㌲〱て㥢㐹㜵てㅣ㡤攰收㍣㐲搰ㅡ〸㜵ㅦ㤲㐲挰愳㐸搹㡢摡搵㑤挰扤㔰晢〹㜸ㄲ昸㤰摥㠳㑤摤㡦㝣㐱〴㐴扢㈳㈰㘲ㄹ㝣戱㔷て挱㤳㄰昰ㅣ慢摣搰㉤〱㝦㠴㔹㕦㑢昱〲㙢㔷㈶攰㈵㌳愹ㅥ㠶愳ㄱ昸敡㉦ㄳ昴ち㠴㕡㠳愴㄰昰㉡㔲昶愲㐶扡〹㜸〴㙡㍦〱㙦〰ㅦ搲㝢戰愹㐷㤱㉦㠸㠰捤扡㈳㘰㔳换攰㡢ち㝢〲㥥㠴㠰昷㔰愸ㅡ摡㉤〱ㅦ挰慣㝦㐸昱ㄱ㠴㡢㠰㑦捣愴㝡ㄲ㡥㐶㜰㜳㍥㈵攸㌳〸昵ㄴ㤲㐲挰攷㐸搹㡢慡㜷ㄳ挰㄰㌳㍦〱㕦〲ㅦ搲㝢戰愹摦㈳㕦㄰〱戵摤ㄱ㔰㘳ㄹ扣昱㙡戵捦挲搳㝡挴ㄹ昵㘳㠵㑢㝢㌷ㅢ㠷㌱㌰㘲㘰〹㍦㠹㘹㕣摡搹搵㉥㔱ㅣ〳㑡㑤敤㝢戵㜷㌵㌵㜷㉥㘹挹慤ㄸ㕣戲㔶昶㔹㘴戴㈱挶慡〳愱㔶ㅥ㕤晢㤲㈵㐶㔱㉦捤㘹㕦摡㔱㌰愶㌴晤ㄴ㘲戰戰㝤搸㜵ㄲ㝥㔵慤戰晣戸戰愲㉡攴㐴㉢挱㔲㔵换㘰㈰㙦㜴㠸㙢㝡愱㍣㤳ㄵ〶戰扥捣攸摣收慥ㄶ愳㕦㐹散戲㕥㔷〲㡢〸㕣㉢昶㉤捤㕤㠴愸㠹愶〱愵挹ㅤ捤挵㤶收㌶㠳㍢〳戳㘳晣㥤搱㌴㘳㈱㠲搴㘶戶㜷㌶昳㌷㔰〳㑡㜳㍢㜲㙤㥤㑢ㄸ㙦㔳㔸㌱愸㈲㈵㜷㡡㙢㑢ㄳ㥡摢㍡㔱㡣散㐵慥搷㤷收㉣㙡㍦っ㍦挷㕢摡摡㌶㌹户愴昳㈷戱㔷ㄴ㜷㡢㉣戲㙢㔴戵慡慥㔶㜵搵㜵㍦㜶晦㘸摦攱ㄸ摢〲つ戴搰㘱㜴ㄹ挳慣ㅦ㍣つ㠳愲慢愳㌹扦㤴搴㐹㘹㌱挸ㅡち搹㥢㔵戵捦㘱慤㠷戹㈲捥ㄸ㔹㐱㠴っ㤰㘳慤㉢㝥㜳ㄲㄸ慢攵晣摡㤱戳㐴晡昷愸㔸晦ㅦ㈰昶㥣㍣㙦㑡㌹㜴昴㝦昵搳挱摡攷攱搹㝢〷摥摢〶㥤㐸扤㡤〰ㅥ㘸㌶㈶敡搸戶㜰㡣愲㑤㌰攵㙤愰愱㤲㘰搸㔶〷㤶㔷㈷㈱搸慢㝦㘹㕡㉥㙦戴㘰慥愵㌵搷㌵搰㑣㜰摥慣㌵搷搲㘹搹ㅡ摢㕢㕢㜳㙣㝣㙣戸㜳ち戹ㄶ愳慥㌴㝥㘹㔷㍢㝥ㄳ愲㤷㈰愴㠵㕡慡摣㜲愸㜲换㐵搵扦㌴㥢戱慢戲㑥㕦敤ぢ㜳ㅤ捤㕤㡢㕡㥢ぢ㜵㑣㌰扥昴㈷搱㙡㜱㈶愹〱㤹昶㘲㥦㔵扣㌳㐰收㕣〸㜶㜷〳收愳㐸ㅤ㜷㍦摡㜶戵搲昰愷㝥㘴㘸㈳捥㐱㜲㘹搱㔵ㅦ挴昶挱愳㥣㤴愴㉥㥦晦㘰ㅤ㑦㥦ㅦ㠳ㄵ㌹㑤愹戵〴攰慢㔷〳捥ㄵ㝥㙢㕥㠰攸㌱敥慤㉦〰愱㘹敤戹攲㈴捣搲户㜷昴戵㝥敡㕡㠷㕤换㤳㑥㐷㤸㤱㠸㡤〸㙥㐵搰散戲收愲搱㔱㐷挵ㅣ捣㙡搵㌰㠶㔱㌳昷㈱㘶㍣晡㔴搵搶昶慢ぢ㉡㙢㡡敤㙢ㅢ㉢扥换晤㔳攱㈹㍥晦ㅦ捦捡㡣攵搶㠶㐲㜲戱㠲㘳晣ㄸ㤸摢昴㈲㤴摣ㅥて㠰㍦㉤搵㌵㠸㕡㐶搳㜹昷㑤㘵㔰㈰㐲〷㜵㠰㙡攴㐷愲っ㔷慣㐳㘸㥦挴㌹搶捡㠶昴㜳挵㈷㙡㘶㘸㘲㥤晤换㔳㙤づ㕡戹㔱っ㤹㘷㕡捥改攱ㅡ㔱㔵㕤㕤㠳㕤慤㜹挳㈷㝣挵挲㔹敢ㅣ㐳〲ㄷ搵㤶愸㠲搶ㄷ㌵ㅥ挴㠳〵晥攷摢扦㙦挴㉦〲晦〸㈳愷愳昰㑦㤶㔰㐸㤷ㅦ㐴㠷搴㙢㐸摢摢慦㘱摤㈲㈸挴敤敦〷愱摥㠱㤲晤〱搷搵㑢扤㡢㈴慦㘰戸扤㐷㔲戹㜸捥㠹敡㍤攸㜸㕥搴〷搰挹晢㔸攳改挶㘹㝥昵搰昶摥晣㍥㘴づ㝣昵㌰㥤㔸〹昵ㄱ㔶散㉡扢昶改〶挰攸㠳〸晣㌸ㄸ㌰㤸㠰つ〹昸〴〰敥㔷㙤㈳愴〶㝢昹攲敦㐱〳〸ㅢ〲㙣㔵㐸㝤攱㜲敥㈲㙣㈸㥤㙦㐲攷摦〰攰㈵散㕢攸㝡㈱散㍢㐰㠴戰捤攸攴㝢愴㉡〸摢〲摡摥〹㈳㐹㐲搸㤶㜴〲ㅦ昲㘵㤳ち㈰㙣㉢㘰昴㘱〴㌲戰㉥〰㌰㥣㠰ㄱ〴昴〱㐰〸摢ㅡ㈹㕦〳挳㉦㤳〲昸ㅡ〹㈸昸敡敢昲敤攲㙢㕢晡摥㡥扥ㄹ㈲攷攵㡢㜱㜱扤昰㌵ㄸ㄰攱㙢〷㍡㘱昸㕣〵㕦愳愰敤㥤㉦㠶搹攱㠳㥦晥搲㠹捤ㄷ㘳敤〲攸搸ㄹㄸ扤㠱㐰挶攱〵〰㜶㈱㈰㐲〰㐳昳㠴慦㈸㔲晥〶ㄶ㝣㐴挶㠱〵㘱㕢戸㥣扢〸㑢搰㜹㤲捥ㄹ㔲攷㈵㡣㜱㜴扤㄰戶〳㈰㐲㔸㥡㑥ㄸ㙥㔷㐱㔸ㄶ摡摥〹㘳㔸ㅥ㍥戸晤㐹㈷㌶㘱㡣捤ぢ攰㘳㔷㘰昴摤〸㙣〸〶㡣㈱㘰㜷〲ㄸ捡㈷㠴㡤㐵捡㑦ㄸ㝥挸ㄵ搰挲挶〳ぢ挲攲㉥攷㉥挲㈶搰㜹㈳㥤敦〶㠰㤷㌰挶摤昵㐲搸㔸㐰㠴戰㠹㜴㌲づ愹ち挲㈶㐳摢㍢㘱っ攳挳〷扦㘰愶ㄳ㥢㌰挶昲〵㄰㌶〵ㄸ㝤㑦〲ㄹ攷ㄷ〰㤸㑡挰㌴〲ㄸ晡㈷㠴㑤㐷捡㑦ㄸ㝥㌴ㄶ㐰搸っ㘰㐱搸ㄴ㤷㜳ㄷ㘱㌳改㝣ㄶ㐴㉤〳㙣㝡攸ㄹ㈲づ挱ㄵ㠶㌵㄰㍥戵ㄲ㍡换㕤攸戴昱㕣㍡愹戹ぢ㤷㥦晥㈵〸慣㑡扣搴愶搲㤹㜳㘵ㅡ攵っㄷ户昲㥢㉡挶㡦㕢晡敤敥〱攵㌶〱㘶㜳愸改ㅡ㘱昶〶㤲㈱㘷㐰ㅤ㝦㑡㘳㔰㘵挶捦㔸挳㔰㌵戲晢㘸㌳ㄷ敦ㅣ㍣晣㉦㐶慣摡㙣㌶ㄸ挴㕡昱㥦挲ㅦ晡つ㜳戱捥ㄱ散㥣㕥摢㠸㉢晡㡥㥤慥㄰㐷戱愶㙥㠰ㄵ摥㌹愵慤ㄳ扤扦㤰㤵㐲㝦㘵愰戵㍡㘳㘹㔷㠵㈵户㝣戰㘵㐱攰晥㡣㌶づ搱㜲ㅤ挵㥦㐸㜷ㅥ摢㘶㡥㍦愵㘷晥㈳敦つ挰〹ㄷ㔷㈷ㅣ㜷㝢收㔹㕣㌳捣㙤㝤㠲ㄷ敢攱㘹〰改㜶㘲ㅡ敢㤸㥡㙥攴摡㘴㉦捣改㉡㌶ㄹ换攴㐶捤㑣〳㜷㔹昰㈸㤳ㄶ㘳戰㘴㜰㤲搲㜵搵㑢攳昳㥤ㄸ昴㜷㜱ㅣ㘷慤挹㤱慥㤷㘶ㅢ㉤㌹晥捡づ挳㉥㙢㙤㘶愱ぢ愱扡㡥〳晥㠲敥愷戳㠷挰㐸㡤戵㤷㤴散㈷慤㠷ㄳ㕣攵㐶昰㈰晡㤱㝢ㄵ晢慤㈴换愷㘳搵㐵ㄷ㜲戹㜶㙣㤵扤㘲摤ち㘲昸㘲て㜷て㜰戲㜵㐷㥡昲㐸ㅡ㙣〷㐰㥢愷㌸㌹㝢昵户㜵扣挵㌰㠰㌷㠵㍡扡昰㌳㔳㍥攷愲㥥㠷㑥ぢ挶㘰㕤捤ㄸ㑤户慣ㄸ㔸㥡搲㔶㘸㔹㕡㌴㘴㈸㙥㥦戴㘵㐴晥㤳搸㕦㌵㈰挴㍡愲㝡攰挵㈲㘵ちㅥ〳㘵晦散昰挷摦㤹搳昷挶㤱㈶㔷㑣昸〸改晢㕡挷ㅤ㠳㑡搷㍢慣㌷㠴摡て㉡〷愵换挳㠱㜰㙡昳愹㜸㑥㘳㙣㘶愳ㅤㄹ㉣㐷㥣ぢ㌶慤㝤㕡㍢敦散戹㔴㝢㌴㥢慡㥦挴㝥挲㜶㥡扢㐹搳㜰㐳攲㐷ㅥ㈱㜴㠲戳㥥晣慢晡晣ㄸ敢晦㔸㕥㘳㜰㤵㔱㡣摢㌵扢㘹㡣愳㤴ㅥ㔴っ晦慡㈹㉣〸愳㝡愵㥢戶㍦昶㥡㘲㜸慦搹㑤㌳昷愷㝥㈰戴扤㜷搳づ㐴㌶㝣㄰挹㐳㈷㔸㤱㉦攳㝥敤㕥㤸㔹愰摣㍤㌸ㄸㄸ㝤㍥㠱昳㠳〱ぢ〸挸㐱搴收〰昰㥥㘸扡㡤㜲㐵㠶慡摡㔶摥〴愸㙢攵捤㄰ㅣ愶ㅡ㝥㈲㠹㈸㕥摣㔰搱晡搵㉤㠰㌳㍤て搴㌳㑦㍦㍤㠶昵㔱っ㈳戵㉢挸㥢㑡搶攸扤挰昲㡢㄰㡡攱㥥摥慥㉦㘳㍣㝢改晡㌲〲㔴㌸㉤搱〹㐳㐱㉢扡扥㡢愰敤㥤搳㑥㘴挳愷㑡㙦愶ㄳ㔶㤷㕦摥晦戴慢散ㅡ扤ㅦ〲㡣扥㤸㐰挶㤴〶〰㕡〸㘸㈵㠰㘱愶搲昵㙤㐳㉡散ㄹ扤てぢ敡昷㉥〱㄰晤㕥挶㥢摡㥥搹㙢戵搸㍡㤴㥥㍢攸㤹戱愱㕥戶ㄸ㄰㉡㙣㘹㥤㠰慣晦摤㘱挵㘰㔲攱㤲て慥㔳㈷㈳㔵挱攵㌲㘸㝢攷昲㔴㘴挳〷㑦㑣愱ㄳ昲挸㉦㐳㔰敤つ㜲㜱戹ㅣㄸ㝤〵㠱っ㑦つ〰ㅣ㑥挰ㄱ〴㌰㘲㔵戸㍣ㄲ愹晥㌶㤷㙣㠲㐱㍣ㅥつ㄰㜸㘴搸慡敤搵挵攳㌱昴㝡㉣扤㌲挴搴换㈳攳㑡㝢㘹㜵ㄷ〳㈲㑣ㅤ㑦㈷㤷㈰㔵挱搴㠹搰昶捥搴㘵挸㠶てㅥ挷㐲㈷㌶㔳慢戰㘶㔷搹挵搴㐹挰攸㈷ㄳ㜸㜹㌰攰ㄴ〲㑥㈵㠰愱慤挲搴㘹㐸昹㙥㠱攰㐱㄰〱攳慤㌳〰〵㕦㡣㜲戵ぢ㜷㡤户捥愴敦㥦搳㌷㈳㔲扤㝣㌱っ戵ㄷ扥ㄸ愴㉡㝣㥤㐵㈷户㈳㔵挱搷㑡㘸㝢攷㡢㔱慤昸㈰㡥㠱㑥㙣扥ㄸ摡㙡㔷搹挵搷㌹挰攸攷ㄲ挸戰搷〰挰㜹〴㥣㑦〰㈳㘱㠵慦ぢ㤰昲て㔰昱搰㥣〰挲㉥〲ㄶ㠴摤攷㜲敥㈲散㔷㜴㝥㌱㥤㌳㠲搵㑢搸ㄳ搰昵㐲ㄸ㠳㕡㠵戰㑢改攴㜷㐸㔵㄰戶ち摡摥〹㘳ㄴ㉣㍥〸㝤愶ㄳ㥢㌰㠶挲〶昰㜱〵㌰晡慦〹㘴㤸㙣〰攰㑡〲慥㈲㠰㤱戳㐲搸搵㐸昹ㅡㄸㅥ捦ㄲ挰搷㌵㠰㠲㉦〶搱摡扥㕤㝣㕤㑢摦搷搱㌷〳㕥㌹愸搷慥㘷〶㠴㘴昰㥦㌵愰扢ㄱ敢扣搴扥づ㍢〷㜵昶㔲㌹ㄴ戹挹㐲晤〹〸づ㐷戸攵扤㜵㙤ㄵ〳㙢搹扤㐵捣㌵戲换〶㐸晦敡㔶换搹㥦㘱㘳ㅦ换㕣扡敦〵扣〵㡣戹㙢㤷ちㄴ挹ㄸ㔶摣扤〰㠶收捡慥扤ㅤ扥ㄵ㘳㜴捤㕤㙢昵〲敥㠴戶昷㕤换㔸㕥㝣昰㄰ㅣ㍡挱㡡㝣摦㠳戴搹㘵昱搶㘵㘳㌵㌰晡摤〴㌲搰㌷〰昰㕢〲敥㈱攰〳〰搸ㄳ搰敦㐵捡戹㜸㌳扡搷捥收扡㜸摦挷㙣昷㌳摢㔷〰㜸㕢㌹挳㙦㝢㘹攵っ捥ㄵ㉡ㅥ愴ㄳ㐶改㔶戴昲㠷愱敤㥤ち㐶昳攲㠳攰ㄵ㍡戱愹昸ㄶ㙢㜶㤵㕤愷㠵㌵挰攸㡦ㄲ挸㜰摦〰挰㘳〴㍣㑥〰㈳㠰愵㤵㍦㠱㤴敦戴挰㈷㜶〵㌴昳摦〱㡢㘶捥㘸㘰摢戹慢㤹㍦㐵攷扦愷㜳㐶敥㝡〹㘳戸㙥㉦㠴㌱㤸㔷〸㝢㠶㑥敡㤱慡㈰散㝦愰敤㥤㌰㐶晦㤲㈷晤て㜴㘲ㄳ挶㄰㘰扢捡㔸戵摢捥㜳挰攸捦ㄳ挸昰攰〰挰ㅦ〹㔸㑢〰㈳㠶㠵戰ㄷ㤰昲㥤ㄶ㠲㑦愳㉦〱ち扥ㄸ㍣㙣晢㜶昱昵㌲㝤扦㐲摦挳〱昰昲挵攸摥㕥昸㘲散慦昰昵ㅡ㥤㡣㐴慡㠲慦㍦㐱摢㍢㕦っㄶㄶ扥摥愰ㄳ㥢㉦㐶っ摢㔵挶慡捤搷㥦㠱搱摦㈴㤰搱挴〱㠰户〸㜸㥢〰〶ㄸぢ㕦㝦㐱捡搷挰昸ㄴ戵㠰〶昶㔷㘰㐱ㄸ㠳㡤㙤攷㉥挲摥愵昳昷攸㥣㠱挱㕥挲ㄸつ摣ぢ㘱㡣ㄵㄶ挲㍥愰ㄳ〶つ㔷㄰昶ㄱ戴扤ㄳ㌶〶搹㠴戰㡦改挴㈶㡣ㄱ挶㜶㤵戱㙡ㄳ昶〹㌰晡愷〴㜲摡㌳〰昰ㄹ〱㥦ㄳ挰㠰㘴㈱散ぢ愴㝣つ㉣昸捥晢摦〱〵㕦㡣㑤戶㝤扢昸晡㤲扥扦愲㙦挶ㄱ㝢昹㥡〱㕤㉦㝣㌱戴㔸昸晡㥡㑥ㄸ㘳㕣挱搷扦愰敤㥤㉦挶㈲ぢ㕦摦搰㠹捤ㄷ〳㤲敤㉡㘳搵收敢摦挰攸摦ㄲ挸㘰攵〰挰㜷〴㝣㑦〰攳㤷㠵慦ㅦ㤰昲昱ㄵ㍣㜷㈸㌳晥㈱挵㔰㘶摢户㡢㉦捣昶㔶改㝤㈰ㄴ挳㡥扤㝣ㄹ搰昵挲ㄷ㈳㤱㠵慦㕡㍡㘱㐸㜲〵㕦㝤愱敤㥤㉦㠶㉥ぢ㕦㜵㜴㘲昳挵昸㘵扢捡㔸戵昹攲㤳戴昵㄰㠱㡣㙤づ〰昴㈳愰㍦〱っ㜷ㄶ扥〶㈰攵㍢㈰昹㡣扥㠰〳戲ㅥ㔸㌴㌰㠶㍥摢捥㕤㠴㠵改㝣〳㍡㘷㤸戲㤷㌰挶㈶ぢ㘱摡㈰㐰㝥挴㠸㡤㜱捤㐲攷㘰ㄶ㜱ㄴ㔲ㄵ㜴㙥〴㙤敦㜴ㅥ㠳㙣㐲攷挶㜴㘲搳挹㘸㘸㝢㠳戰㙡搳㌹〴ㄸ㝤㈸㠱挷〵〳㌶㈱㘰㔳〲ㄸ㍣㉤㜴㙥㠶㤴㌳㘲㤳㠷ㄱ〶昰戸〵㐰攰㤱ㄱ搴㜶戱〳换挵㙥㐹慦㕢搱敢㉦〰昰昲挸㄰攷㕥ㅡㅥ〳愰㠵愹攱㜴挲㐸攸ち愶戶㠶戶㜷愶ㄸ㌱㉤㑣㙤㐳㈷㌶㔳っ㥢戶慢㡣㔵㥢愹㤱挰攸摢ㄲ挸㤰敡〰挰㜶〴㙣㑦〰愳慣㠵愹ㅤ㤰昲ㅤ愸挱㌳㘴愳〰〵㕦っ戸戶㝤扢摡摤㑥昴扤㌳㝤㕦〵㠰㤷㉦㐶㐴昷挲ㄷ攳愵㠵慦㕤攸㠴㠱搳ㄵ㝣㐵愱敤㥤㉦〶㔸ぢ㕦㌱㍡戱昹㘲㤴戵㕤㘵慣摡㝣挵㠱搱ㄳ〴㌲〲㍢〰㤰㈴㈰㐵〰㠳戲㠵慦㌴㔲扥〳㤵て㠸っ㘸㘰㔹㘰㐱ㄸ〳戴㙤攷㉥挲㐶搳昹慥㜴捥㘰㙡㉦㘱昷㐳搷ぢ㘱㡣慦ㄶ挲挶搰挹㠳㐸㔵㄰㌶ㄶ摡摥〹㝢ㄸ搹㠴戰㜱㜴㘲ㄳ挶愸㙣扢捡㔸戵〹ㅢて㡣㍥㠱㐰㐶㙣〷〰ㅡ〹㘸㈲㠰㐱摣㐲搸㐴愴㝣㠴昱㔱㤷〱㠴㑤〶ㄶ㠴㌱愰摢㜶敥㈲㙣て㍡㥦㐲攷っ扥昶ㄲ挶㠸敢㕥〸㘳㍣戶㄰㌶㤵㑥ㄸ㤸㕤㐱搸㜴㘸㝢㈷㡣〱摣㐲搸㕥㜴㘲ㄳ挶㈸㙥扢捡㔸戵〹㥢〱㡣㍥㤳㐰㐶㜸〷〰㘶ㄱ㌰㥢〰〶㝤ぢ㘱㜳㤰昲ㄱ挶㠷㜶〶㄰㌶て㔸㄰挶〰㜰摢戹㡢戰扤改㝣ㅦ㍡㘷戰戶㤷㌰㐶㘸昷㐲ㄸ攳户㠵戰晤攸㠴㠱摣ㄵ㠴ㅤ〰㙤敦㠴㌱攰㕢〸㍢㤰㑥㙣挲ㄸ昵㙤㔷ㄹ慢㌶㘱〷〱愳ㅦ㑣㈰㈳挲〳〰昳〹㔸㐰〰㠳挴㠵戰ㅣ㔲㝥挲㠲敦㍡ㄵ㠰〵㘱っㄸ户㥤扢〸㉢搲戹㐱攷っ㉡㤵㑡㤷㤸戲㉡㕤慢搰慢昱挶扢昹㘲ㄱ愵㠴ㄲ愳ㄲ攷㜴慤㘸㐱㈴㈸㔷ㄹ晦㘶慥昱收㌵㘶㜵愱㐳㔴㕥㝢〷㈶㜴㙡扣て㍡㜱昲㍥㠳㠲晢㙤攸㜹㑡愵㘴愳攵〷搴戱昶挲㝦晢㥦挴攸攴㘷挵换㡦慣㘳ㅥ㉥摡㈲㔴㜱挳改捤㠵㡥昶捥昶㔲搷戰㌹㠸㜷ㅥ挶愷㝥㤶㌰愳㌳扥昶㝣㜸っ㉣㤳ㅢ㔶搳挶㔷㌹㉣攳㔳昰㐲㡢摢摡て㙢㤳摡搴㜶昲攱愷挲㔷摦扥㉣㠶昳㍣戲㙣つ昲挲搵愰㡤㤹昵㐳㈰〷昴〹昷㐱ㅡ㜵慦搲ㄶ㈳㍤戲㜱㐲攳散昹戹㜴㍥㥥㑦㈷戳愹㔸㉥㥦挸愵戳搹㠸㠱ㄵ㈳㤱㡥挶㤳㠹㜴戶愰戵㌸搰㔲㉥ㄱ㡢㈶搳㤱㝣㈶ㄵ㑤㘴攲愵㥣㔱捡ㄷ㡣愸㤱㉢愵戳挹㐲㌱ㄲ慥戱摣敢慤挸愳户㐱㠴㙢㙤㔵㍢㔵㑢愸搲㙣㤵㠳慡搵愱㕡搷戸㐲戸挰㙦晢㔵〱搳っ㐶㑤摦扥扥㤸〳㕦㍣愲昳㕣㐴㑤㘳㌸㘲敤㤹愰搹ㅢ愸㄰㥣愹㜲㉦㌲昳〶昸敡㕤摣㤴愵㄰愱㜰〸ㄵ挷愷㑡㕢㠶攴〶㡤ㄳ收㔷扥㠸㐳㍢っ敡晥㔰换㉣摡㙣㍣づ㔵㕢づ捤㐰㘸㕣昱搷攱㝥㤶ㄷ㝤〵㡣晡〸㤶㌱ㅣ㐲つ㠰㕥昶敤㤱搰㜳㐵扥昵搴昲㝢〲㌶㠴慤㄰㠶㉡㥤㑤㡢慤㐸ㅤ〷つ㕢㔲㘵㑢〸㈳〳ㄱ晡戱㤰㘸〹ㅢ㈰㉤㉤攱㌸愴捤㤶㔰㉡攰㈱㤹戱㔲㈲ㄵ挹挵ㄲ搱㜴㉡㥦㡡攷㑡挹㜴扥㔸㌲㡣㍣晥戴攳ㅤ㘸㉡㙢㘴昳搹㕣戲ㄸ㉢挵ㄳ愵㙣㉣ㅦ㐹收㜳㤹㑣㈶㠲㤶㔴㠸ㄴㄲ攱㐱㤶㝢晤〴攴搱㑦㠴〸て戶㔵攵㤶戰愱慤㈲㐰愰㙡〸㔴㙣つ敡㌰㙣〲昷㤴㌰㝥ㅡ敤愷㐳㠴挲㐳㘱挴愷㑡㈷攳㍡昹搵㐹㘹㜸ㄳ㕢晦ぢ慡㜶㈰㘲㝢〸戵ㄹ㥤㌱戵ㄲ㝡㠷挳㉤愸攵户ㄵ㐵昸㌹㕣っ慤㥦挳㉤㤱〱㑥昰攳㌹㐸㜰戸ㄵ搲挲攱昹㐸㥢ㅣ㘶㔳愹㔸㈴㥤㐸ㄷ㑡搱㜸㈲㔶㌴昲搹っ㡥愶㜴㉥㕢㉡挶㘲搱㜸㕥扢挰㠱愶㜰摣㈵愳挹㐴摥㠸㐶ㄲ昱愸㤱挹挴愲㐵昰ち晥㘳㤹㔸㌱ㄳㅥ㘶戹搷㉦㐴ㅥ晤㈲㠸昰㜰㕢㔵收㜰㠴慤㜲㔰㙡㈴㔴挲㘱捥捤攱㉡㝡戹ㅣ㈲ㄴ摥ㄶ〰㝣㝣ㅣ㙥㘷敢慦㈲㌶㐲挴㉥㄰㙡〷攸㠵挳㙢愰㜷㌸ㅣ㐵㉤扦晢〴㜲㌸㉦㤰挳㥤㤰〱㑥㜰戳ㄷㄲㅣ敥㡣戴㜰㜸㈳搲㈶㠷搱㍣昸㑡㤴㈲㠵〲㑥㌸挵㜴㌴ㄷ㡢㐶㜰慥㐹㐷㡡戱㌸挲昴㜳摡㑤㘵㘸㈹㔶㠸ㄵ㑡㘹愳㤴㡡㈵戲挵㝣㈶㕤㠸ㄷ㡤㔴搱㠸攵㡤㙣㉡㥢ち㌷㔸敥昵㥢㤱㐷扦〵㈲扣㡢慤㉡㜳ㄸ戱㔵〴〸㔴挵愱ㄲづ愷扡㌹扣㡢昶搵㄰愱㜰〲〰㝣㝣ㅣ㈶㙤晤扤挴愶㠹㐸㤱挳㌴昴挲攱〳搰㍢ㅣ㘶愹攵㜷㝣㈰㠷㘳〳㌹ㅣ㡤っ㜰㠲扢愰㤰攰㜰㔷愴㠵挳㌵㐸㥢ㅣ愶昰㔴敥㜸㈹㤶捡㈴㌲改㐴㉥㤲挸㠲搴㔲㈹㤹㉦㘶昳戹㔲㈴㔲搴ㅥ㜵愰㌸攴昳搹㜴㌴ㅢ㈹㘵㑢〹㈳㕥挸愶㡣㈸㡥攲㔲㍥㥡㡢㈶㡡搱㔲㜸㌷换扤晥ㄸ昲攸㡦㐳㠴挷搸慡㌲㠷扢摢㉡〲〴慡挶㐳㈵ㅣ㈶摤ㅣ㍥㑤晢㌳㄰愱昰〴〰昰昱㜱搸㘸敢㥦㈳㜶㜷㈲㌸戳慣㈶㐲㉦ㅣ慥㠵摥攱㜰㌲戵晣㡥ち攴㜰㠷㐰づㄹ昸〸㈷昸ㄵ㈰㈴㌸㥣㠲戴㜰昸ち搲㈶㠷戹㐴㌶㤲挹愶㜲愰㌱㤶㈸收㡢戹㘸㌴㔷㡣㈵挰㑢ㄶ愷挵㔸㑥㝢搵㠱挶攳愹㘸㍡㤷㑦ㅡ㐶戲㤸㠸愵㡢㤹㔴㍣ㄶ㡤㘶㡢愵㘴ㅣ挰㔴㈴扣愷攵㕥㝦つ㜹昴搷㈱挲㔳㙤㔵㤹挳㘹戶㡡〰㠱慡ㄹ㔰〹㠷㕢戹㌹㝣㥢昶扦㐰㠴挲㌳〱挰挷挷攱㉣㕢晦ㅥ戱ㄳ㠹㘸㠲愸㥤〳扤昷敡攷晡㝤㡤㉢㑣㡦扦㤷〸扢㘲㈷攵㍡扡㐱㘹搶搲㕣ぢ摥㌱㌵〳昱㍢㕤㔴晤ㄴ愲㍥㙡捣㈸慡㕥扢㄰戲〹〷ㅣ挴㉢戹㤷㠳捡ㅥ㠰戵㙤昲㌸攵ㅦㄷ㐳ㄲ慡摤ㄸ㝢㙣摤㑡㘱㔳㉥昷ㄶ㔹㍢敥搱㤰晥ㄱ昷㌰㈶挱收㈲㈹敤晥㘳㈸散㐵捤ぢ搲搶㌲㘶㘸摤〳㤴攸㜵㌰㝡㤲搶晢散昸㜳愴㔱㉤㠸搵㕡㠷㕦㝦㝤㠲扡愸㝤㠳敡愰昶户戵㥦ㄱ㠳㈲㤰慥㔲〷㔲换㙦搸㜵㥣㙡㕦〰搲㙤㤷㔸つっ㍣㜸て㠲ㄷ㌲愱晦ㅤㄲ〷敦挱昴㡦㈵㍣摦㕥㔹㘰慦攴慣㤵晡㍣㔶搸㈵攲愰攳㍦扡㠴ぢ昰捣㔲戴㉦㔱㥢㠰㍥攰㔷㔰㔷昶〱晦〱㡤户て㔸戴扣攸㕦挳㈸敦㌶㤲户ㅣ愹ㄲ昴戲敦扦㠱摥攱㤲戱㉥挲㘵慤㡢换㜲ㅦ戰㑦㈰㙤捤挸〴㈷戸㘳っ〹摡づ㐱㕡捥㜹㍦㈰㙤㕤㝢搳ㄹ〳㥤扦㑣㉣㠹㕥㑣㈲㤹换㤷昰㉥㌵挳挸㐵戳搱㘴㌱㥥㈸㙡㔵戵㌶搴挸㜳㈸㄰㈹愴㈲挵㔴㈲ㅦ挳愸愱㄰挹ㄴ㡡扣ㄸ㈷㈲戹㔴㉣扣搸㜲慦㉢攴搱慢㈱挲㉤戶慡㝣捥㙢戵㔵〴〸㔴㉤㠱㑡捥㜹晦晡挶搵〷慣愳㥤慦㐹っ㠵て〵〰ㅦ摦㌹㡦攱㌲愲ㅦ㐰散㙣㈲㘶㐱愸㉥㈸㠵挳㌰昴づ㠷㡣㜱ㄱづ㍦㐳㌱晥㍥攰㈷搰晡晢㠰㠷㈱㤳㜰戸㈱㕣㠱挳攵㐸ぢ㠷ㅢ㈱㙤㕤㝢㌳ㄹ㕣〳㈲㈰㉣ㅤ㐹愴㈳戱㕣㌲㥡挰㔵㈴㤳㠸㘴㜹㤱挸㘹ㅢ㍢搰㤲〱搲㌰㠶捡愲㝦㤳㠸㈷㘳攸㐳㐷攳㤱㐲㈶㤵㉡攵㈳戱㘲㈹扣挲㜲慦て㐱ㅥ㝤㈸㐴昸㜰㕢戵〹㔵㥢㔲㜵㠴慤㈲㐰愰敡㘸愸㠴挳扦戸㌹摣㤲昶慤㈰㐲攱㘳〰挰挷挷攱戱戶㝥㙢㘲昹㕣㌹㜹㐷㤵㍡ㅥ㝡攱㜰㕢攸戹㈲摦ㄳ愹攵昷㤵㐰づ㕦ち攴昰㘷挸㈰ㅣ敥〸㔷攰昰㈴愴㠵挳㔱㐸㥢ㅣㄶ㡣㔴㈹ㅥ㐷ㅦ㡥慤愹㔰㡣㘶戲㜸慤㘴㌴ㄶ㐱〷㈵㤶㌲ち㜹㙤㈷〷ㅡ㑢ㄶ㌳㠹戴㤱捡ㄹ㌱㕣戱㤳戱㝣挹㐰て㈷ㄹ㑤愵㌲搹㐸㈴㤱ぢ㥦㙣戹搷㜷㐶ㅥ扤〱㈲捣〰ㅡ㤶愸㤷摢攱愹戶捡㐱愹㌳愰ㄲづ㥦㜱㜳㤸愰㤷㈴㐴㈸㝣㈶〰昸昸㌸㘴昸㡣攸戳挴㉥㈰㘲㍥㠴㍡ぢ㑡攱㜰㌷攸ㅤづㄹㄱ㈳ㅣ慥〹攴昰攱㐰づ捦㐶㈶攱㜰ㅣ㕣㠱挳㜳㤰ㄶづ挷㈳㙤戵挳㌸〶㈱㐶㌱㤳捤㤴㈲㠹㔲㍡㤲捤㐴搰㈷㡥挴㌰㈶挱㠰㉤ㅥ搷㈶㌸搰㈸扡摡攸搹㘴搲ㄹ㡣攷㡣㕣㈱㔳㐰㘳㉤㘰ㅣ㔳㡣收㌳㠶㘱㠴捦戵摣敢㡤挸愳㌷㐱㠴ㄹ㔴攳攱昰㝣㕢攵愰搴㐵㔰〹㠷慢摤ㅣ敥㐹㉦㔳㈱㐲攱㕦〱㠰㡦㡦挳㡢㙤晤っ㘲ㄷㄲ㠱扢㈴㔵敡㔲攸㠵挳搹搰㍢ㅣ慥愲㤶摦ㅢ〳㌹扣㍥㤰挳换㤱㐱㌸摣ㅢ慥挰攱ㄵ㐸ぢ㠷晢㈰㙤㜲㘸㈴攳愹㝣㤴㕤攲㐸㌴㤱㡦㘰㠴㥢挵㐹て晣愴㘲㠵㜸扣㤰搱昶㜵愰㤱㙣㈴㤱捡收ぢ戱㜸㉡㤷㈸攴㌳ㄸ㍢㘷搳昹㍣挶㌱㤱㙣っ慣㠷㝦㙤戹搷昷㐳ㅥ㝤㝦㠸昰㤵戶慡摣づ慦戲㔵づ㑡㌱㥥㐶㌸扣摣捤攱〲㝡挹㐱㠴挲搷〲㠰㡦㡦挳敢㙣扤㐱㙣ㅢㄱ慤攴昰〶攸搹てっ愹ぢ攰㤱晤ㄴ收づ改捤昴㠶晥挶㡤㐸ち挷ㄵ晤つ〶摢昸戵㌷㐳换㍥㠷扥ㄸ㤹搵慤㠱㤸摢㙤㙤㉢㌱㈸ち㘹㍣㜷㠵㕡㝥㔷扡昷ㄹ晢〳㜲ㅦ攳慣挰㝤㜶ㄷ㌲挸㍥㍢ㄴ慥戰捦㔶搳ㄵ㤶昰摤昶捡㙦敤㤵㝢慣㤵晡㝢戱昲摦戹昴摦〷捦㉣㐵攷愵㕦攷㠵㕥攷戵㍤㝣扦慤㕦㡡㕡捡慢收攴愵㜳敡㐱攸㠵挲攵ㄶㄱ㑣愸㠷愹攵昷㘴㌷ㄱ捥つ㥤㥦〵ㄲ昱〸㌲〸ㄱ㐷㥡㐴慣㐱㕡ㅡ敦㔱㐸㥢㡤ㄷ㈳攸㐸㉥ㄲ捦㐴㜰㔱㐹挴㜰㐴挷㘲改戴㤱㌱㑡㈵㥣ぢㄲ挵㤸㜶戴〳捤攴㔲改㜸㉥㠳㝢㠱㜸㜹㙡㍡㤱捦挶㜲㘹㡣扤㡢戹㝣㍣ㅢ捦攳㘶挴愳㤶㝢晤ㄸ攴搱㡦㠵〸㍦㘶慢捡㡤昷㜱㕢攵愰搴敦愰㤲挶㝢〴㌶挳戹愱㜳ㄲ扤㥣っㄱち㍦〵〰㍥扥挶晢㝢㕢㝦㍡戱㝣㝥㥦捥愷〱慡㘷愰ㄷづ㝦づ扤昰㐷敤晦㔰换敦愱㠱ㅣ戶〷㜲昸〷㘴㄰づ㔷挲ㄵㅡ搳㜳㐸ぢ㠷㘷㈳㙤㥤㐴㡢搹㔸㌱㤹挵㉤㌱昴㠴攲㜱昶㡣昰㥥慢〸慥㑦㤹㔲慥ㄸ㑦㙢攷㌸搰㐲戶㤰㠸㈶㜲㔱㕥扢ㄳ挵㐲㌱ㅢ㉦ㄵ㜲㐶㈶㤶㐸㐴愲㔱愳㘸㠴ㄹ㕡㈳㘷捣㜳㤱㐷㍦て㈲晣㐷㕢㔵收㜰慤慤㜲㔰敡㈵愸㠴㐳挳捤攱挵昴㜲〹㐴㈸晣㌲〰昸昸㌸㝣挵搶㕦㑥散昱㐴ㅣ㐷戶㕥㠳㕥㌸扣ㄲ㝡㠷挳㍦㔱换敦〱㠱ㅣ敥ㄷ挸攱ㅢ挸㈰ㅣ㕥〳㔷攰昰捦㐸ぢ㠷搷㈲㙤㕦㠸㌰㡥㡥ㄹ戸㄰ㄹ㘴〸昷㈳搰㈲愳㠵㐸㈴ㄲ㑦㤷㡡㐶㕣扢捥㠱㘶㜰戲㑤㘶昲㤱ㄴ㑥㥣〹摣㙢捥㐵㡣㐴愱㘴ㄴぢㄹ搰㥦㑥挷挲㙦㕡敥昵敢㤱㐷扦〱㈲晣㤶慤㉡㜳昸戶慤㜲㔰敡慦㔰〹㠷㌳摣ㅣ摥㐶㉦户㐳㠴挲敦〲㠰㡦㡦㐳㠶搸㠸㝥㌵戱愷ㄲ㜱ち㌹晣〰㑡攱昰ㅥ攸ㅤづ㍦愲㤶摦㠹㠱ㅣ㌶〶㜲昸㌱㌲〸㠷て挰ㄵ㌸晣〴㘹攱昰㐱愴㑤づ愳㔱摣㤰㐱㐷㍣㔳㐴㉢挳捤㠸㙣㌱㤷捡ㄴ戲〹㔰㥡㡣㈷㤲㐵敤㈱〷㥡㡣挵㜲昱㙣㉡ㄹ捦㈵㘳攰㍡㥦换ㄷ㈳戸㜳㥦㡣ㄴ搳戹㜸㍣㥢て㌳〲㐷摡攱挳挸愳㍦〲ㄱ晥捣㔶㤵㌹晣摣㔶ㄱ愰ㄳ慡晥づ㤵㜰㤸㜵㜳昸㈴敤扦㠳〸㠵扦〴〰ㅦㅦ㠷㕦搹晡㘷㠸㍤㡢〸㍥搶㔰㝤つ扤㜰昸〷扡愷㠶摦㝦㔱换敦㉥㠱ㅣ敥ㅣ挸攱㌷挸㈰ㅣ慥㠵㉢㜰昸㙦愴㠵挳ㄷ㤰㌶㌹㑣㐷ぢ㐹㈳㡤收㤵挵㐹づ〷㜲戶㤰㑢㘵㤳搹㙣㈹ㅡ换ㄴ攲愹戸昶愲〳㉤㘶㔳ㄱ摣攴挶㙤㌴摣扥㡤ㅡ散っ㘵㌲㔹摣㍦换愰愷㤹㑦㘴挳摦㕡敥昵㤷㤰㐷㝦ㄹ㈲晣㥤慤㉡㜳昸扤慤㈲㐰愰㑡愱㤲挲攱搶㙥づ摦愰晤捦㄰愱㜰㌵〰挸收攳戰㡦慤晦ぢ戱攷ㄳ挱㈷㈳慡㕡攸㠵挳㜷愱㜷㌸㘴㜴㡤㜰戸㐹㈰㠷㐳〲㌹慣㐳㈶㝣昰昸㈸戸〲㠷㡣愷ㄱづ㍦㐲摡攴戰ㄴ挳㈴㐱㌴ㄳ㉤愴㜰㐵〱㤷戹㕣㈱㥢㑢愴昳㙣㠹㌸㍦㤶戴㡦ㅤ㘸㌴㔹㌲戲昱㙣づ㥣ㄵㄳ攰㌷㥦挳㠰㌱㔹㉡愵愲戱㝣〱㜷扣挳㡣搴㤱㜶昸〹昲攸㥦㐲㠴晢搹慡㌲㠷晤㙤㤵㠳㔲昵㔰〹㠷〳摣ㅣ㝥㐹㉦㕦㐱㠴挲㘱〰㠲㌸摣挰搶晦㡢搸㑢戹愹㤷㤰㐳〹愹㘱敡㕢攸挹㈱㌳慢㡤㠰ㄶづ晢〴㜲愸〲㌹摣ㄸ㤹昰愹搲㜹愷〱ㅣづ㐱㐲㌸攴㍢戴慤昳㘱㍡ㄶ捤挵㈳戱㔸㈱㤲㐸㘰㜴㤳㐹愶ぢ㠵㜴ち攷戹㐲㈹ㄵ㑦㤶戴㙡〷㥡捦〰㠰㠹㠲〸愶㔶ㄲ挹㌸敦㝦ㄷ㔳昱ㄴ慥㉢挹㔸〶愳换昰㔰换扤摥〷㜹昴ㅡ㠸昰㈶戶慡㤶㉡㡤慡㑤㙤㤵㠳㔲㡣挱ㄱづ扦晥㤷敢扡ㅣ㘲㤶㝥㄰愱㌰挳㜰㠲㌸㘴㘴㡥攸敢㠹扤㡡㥢㝡㈵搹ㅡづ扤戴挳㐱搰㍢敤㜰㙢㙡〱㔷㥦愰ㄸ晦㈰晢㈳㘸晤㠳散㙤㤰〹㥦㉡㝤㘳戸〲㠷㈳㤱㄰づ㠷㈰㙤㜲㤸㌱㌰㍢㤹挱㈰㌱㔵〲㠷戸攳㥡㐰愷㈵㡤〳戴ㄸ挷昰㉦㤷搶㠶㍡搰㜸戱㘰愴攳ㄸ㘹愷攲昹〴㐶㠷㤹㔲㍥㔵㡡㘶㜱㉥㡤攷㌳昹㔲㌶捣挰ㅤ㘹㠷㥢㈰㡦扥㈹㐴㤸昱㍡愲㉡户挳敤㙤ㄵ〱㍡愱㙡ㄴ㔴挲攱㕢㙥づ㠷搱㍥ㅣ㈲ㄴ摥〹㠰㈰づ㜷戶昵㈳㠹攵㐳ㄹ昵敢挹攱㉥搰ぢ㠷摢搳㍤㌵晣㐶愹㈵㠷㉦〵㜲昸㐲㈰㠷っ挳挱〷て㤱㠰㉢㜰挸㤰ㅢ攱㜰㘷愴㉤づ㌱愲挱扣㉤收愷㡡攸愳㐴㤲搹㔸㈹ㄳ㐵㌷㌱㥤㡣㐴㡢愵㙣㔲㙢㜰愰搱㐴〱㌳㠳㌹㑣昵攲㥡ㄲ㉢㐵挱㕢㍥ㄱ挹ㅢ㌸挴昳戱㑣㈹ㅡ㑥㔸敥昵㕤㤰㐷㡦㐰㠴㤳戶慡捣㘱捡㔶ㄱ㈰㔰㤵㠵㑡㌸晣扤㥢挳ㄴ敤㘹㠸㔰㜸㌴〰㐱ㅣ㌲㠰㐷昴扢ㄲ㝢㍢㌷昵㌶戲㈵㌱㌹㑣敤づ扤挳㈱㘳㜲㠴挳㠷〳㌹㝣㌰㤰挳㜱挸㠴て㈲㙦攰ちㅣ㡥㐷㐲㌸㙣㐴摡攴㌰ㄲ㉦攰㍤摥㙣㜵㐶ㅥ㕤敡㜴㌶㤳捤㤵ㄲ昱㘲愶ㄸ㌳戲㤱㘲㐲㙢㜲愰搹㘲愲㠴昱㘴㈲㔳挲挹ㄳㅤ愱ㅣ晡㡦攸㐴㘶愳挵㘲ㅥ昷㌹愲攱〹㤶㝢㝤㈲昲攸㤳㈰挲㡤戶慡捣㘱㤳慤㈲㐰愰㡡搱㍢挲攱㥤㙥づ愷搱㍥ㅤ㈲ㄴ摥〳㠰㈰づㄹ搳㈳晡㔹挴昲搱㤰㍡ㅦ㌴愹愶㐲㉦敤㜰㉥昴づ㠷搳愹〵㕣㕤ㅦ挸攱戵㠱ㅣ㌲㔸〷ㅦ摣㐵㠲㉢㜰㌸〳〹攱㜰㍦愴慤㜶ㄸ捦攲㔵愵〹捣㈷愷つ戰㤳挸攷㡤㔴㌲㤵㡤㘵㜱㐲㡣㘳戸愲敤敦㐰攳搹㔸㈶㕥挸㐷攳㐵捣㥣㐶戲㌹ㅣ挳戱㘲㍡㙦㈴愴摢ㄸ捦㠵㘷㕡敥昵〳㤰㐷㍦㄰㈲㍣换㔶㤵㌹㘴摣㡦ㅣ摥づ㑡捤㠳㑡㌸扣捣捤㘱㥥㕥ち㄰愱昰摥〰〴㜱戸㡦慤㕦㐸散挳摣搴㠷挸攱㝥搰ぢ㠷㠷㐰敦㜰挸挸ㅤ攱昰摣㐰づ捦づ攴㤰昱㍢昸㘰〸て㔷攰㤰戱㍡挲㘱㍢搲㈶㠷㘹昴㕦ち㝣ㄷ㉦㙥挲㈶㔲㈹摣㐲㑣愲挳㤲㐸㘱慣㤲㉡收㘳㜱㙤㠹〳捤㐶ㄳ㌰ㄴㄹ攱㤱㑥ㄸ㔱攰っ摣捣挸攱敥て㉥㌴㘰㍤捣㈸㈰㘱攷㔰攴搱㍢㈰挲っ晥ㄱ㔵㤹挳〵戶㡡〰㥤㔰㔵㠰㑡㌸㍣搵捤攱㜲摡㔷㐰㠴挲㐵〰㠲㌸㌴㙣晤㔱挴昲〱㤵晡ㄳ㄰㘱挶〰攱㠳〱㈷昴〳晡搴㌲㡣㘵搷敥㥦㌱攱㡡愹ㄸ㠵㕦㘲㔷扣〱㜷㈲摥㘸换戸摣慡㍥㜸㤸㤷昹〸慣㥡敡搱㍦捥ㄷ愷㤱昸晢㝢㝥㙢㡦挱戶晥㉦晣戰㘵㤴攷㝥攸㜱㉢㝣昵攳戱挱戵慤搸摣挰㕦㝡㥢㔱㈶㜳昰ㄴ㌳愳愱㜱㐲扡㘱攲昲㠲搱挲㕦搵㈳挴〴ㄹ慢㌶㙡㥤搲㠹㔵扣づ㘸㙥晢㜸昹慤㌷挳愰㌶戰愳㔰㐶搹㉦㘶ㅤ㔹搶搸て㔲戰戳捤攸㜰昲攱㐵愷㠸㍡㠲㘱ㄴ㕦攳扡㔱㌹攵㝡㠴搸㘶㘵㉤㥥㥦㠱ㅦ㡦ㅢ㐵摢㘳㈷㥥慦㔵㔳摤挷昷㕥ㅤ㤹㜵㙣㙡㙦挵㕢搲ㅡ昸捣㌰㝡挳㑢㠷愷ㄴ㐹挰㘶〱て㔰㥢搰摣㈵て㈰摣ㅣ㜶愵㉦〶㌹摡㠹搸㕡㙤捣㌶㡤摢愴㔳戵㐷㘰㐷㜸㝦搵摣㙤ㄹ㤵戴戳㐴戶戳㤰㝥ㄲㅣ㉡㐶㉥㤱㝢愵户戰㤰㔳㥣㐲㤲敡㌰ㄴ挲㠲搸㤲昰〴㜸愲㜹㐸㔰㠵㝦㜸㌶戳㤵愰扤扥ぢ〹㜴㈸扤㜳㑥㥦㡦㠵㡥换㌸㤱㔵㜵搶晦昰戸晡愵㜶㡥㠳搴昰㤵攳㙢摦㍣挶晢㙥〶挹戱愰搵捣戱晣散㜱㙡〵㜲㡣㠴搶晢㝥捣づ搴攸㔵㍣㕣捤昷㠲搰㐳㉤㠳昷〵愱㘱〶ㄹ攱㠳昱ㄹ戶㙡㐰ㅦ㜵㉣ㄲ㍣攰㔴㍢㜲戰㤵㑢挳㕣挹㑤㍥〱㙡㤳愰攳戰愶㥤攳㈲㘸㌱㠰㘵㠲捥㈳晡㐴〷㝤㍣搱ㄷ㌸攸㤴㕡㘸愱愱〷㥤ㄷ挱㔲捦㔸㥦昵㈳敤㜴㍢挷㍡㤳昶ぢ攴〸㈲㉤㡦敡〴㤲㤶戳っ摥㤷㡡㠶ㄹ㔵㠴㑦㤵扥ち㜵〷㘹攷㈱㈱愴捤㐷づ㠷戴㉢㐸挳㠵㌰㤹愴㥤㡦㌵敤㑡ㄷつ〷㔴搰㜰㌵搱ㄷ㌹㘸㠶っ㘹搷㌸攸愴摡挷㐲㥢㙤昰㍡㔸敡㔷〱戳㝥愴㕤㙥攷㔸㘷搲慥㐲㡥㈰搲㘶㕢摣昸㕡摡㉣换攰㝤ㄱ㘹昸ㅡ㜸挲〷〱㌹愸㍢㐸扢〱〹㈱㙤〶㜲㌸愴摤㐶ㅡ㙥㠶挹㈴敤㐶慣㘹㜷戸㘸㤸㕡㐱挳㕤㐴㌳㝥挷㐴㌳㐶㐸扢摢㐱愷搴㘴ぢつ㍤㕡摡㍤戰搴摦㠵昵昵㈳㙤戵㥤㘳㥤㐹㘳ㄴ㔰㄰㘹ㄳ㉣㙥㝣愴㡤户っ摥㤷㤷㠶ㄹ㌷㠴て㝡ㄷ愸㍢㐸㝢〴〹㈱㙤㉣㜲㌸愴㍤㐲ㅡㅥ㠳挹愴㘱つ搶戴㐷ㅤㅡ㤲㙡㔷㡢〶戳敤㍣㑥㌴〳㜶㑣昴愳㐴㍦改愰㔳㉡㙤愱愱〷㘹㑦挱㔲晦㌴搶搷㡦戴㘷散ㅣ敢㑣摡㜳挸ㄱ㐴㕡捣攲挶㐷㕡搴㌲㜸㕦㜸ㅡ㕥ぢ㑦昸攰昷㡦愸㍢㐸㘳戴㡦㤰戶ぢ㜲㌸愴㍤㑦ㅡㄸ㤹㘳搲昰ち搶戴戵づつ㐹㌵捡愲挱㈴敤㐵愲ㄹ愱㘳愲㕦㈵晡㘵〷㥤㔲摢㔹㘸攸㐱摡慢戰搴扦㡤昵昵㈳敤㉦㜶㡥㜵㈶㡤㜱㍥㐱愴㡤戰戸昱㤱㌶摣㌲㜸㕦㤲慡㍥㠲㈷改戹扥㠹扡戳扢挶㙦昸㘳㘸戹愸㑦㙣戳愳㠱㌶晣ㄹ戴㐴攸㙦㈳ㄳ㤸㘶㘸㠶㌰扤〵㡡㜱㤸㝥〷㐶昵㌵㑣攵㥡㌶愳㈸昳敤㌸㐳扢慢改㄰换攰㝤㠱㕣昸ㅢ扢搰て捤㐲ㄹ搸㈰㠵㙥攴㉥昴㘳ㄶ慡挰扦戹挳㜸愱搶㍥㠵捥散㌸㈴搵〶〰㤷㉦㔹㥦ㄳ捤㘰〴ㄳ捤晤愶晤捤㐱愷搴〰ぢつ㉦搸扤㕦挲㔲捦搰〴㝣搶攳㍡捦㌸〶挹戱捥扢㜷〰攰㈳挹敦㥦㈹摥愴㜸ぢ㐲搵㔹摣昸㜶㙦㕦换攰㝤改㕣㤸㐱㄰慣扣晥つ敡㡥㍤戵㈱搲㐲㕡㉤㜲㌸㝢敡㕢搲挰愸〳㤳㠶㡤戰愶㝤㙦搲㌰㘹㥢㜴㑣㈹㡢〶昳㤸愸㐲戰㤸ㅡ敡愰ㄹ攱愰㔵㐳〷㡡㈷㙤㤳㡡慢敦晥㘹㔲㙣㤲㔶㐳昴㈶挰㤰㜵慡ㄴ挳ㄸ散㕤㔰捦㈸〵㝣搶㠳捥慤散ㅣ㍤搲㌹捣敡㌶㕤㜰晤㌸戵㌵㜲㡣㈴〹ㅥ㍡晦㠹㡡〶昶〰扥戶っ摥㔷搸㠵ㄹて㈱㜴㠶戰㔵愰㤳㐱つ㐲攷㔷挸攱搰搹㥦㥢扣㌳㑣㈶㥤愳戰愶つ㌴〹㘲攷㔵㝤㔱㐱㔰㤸㘸㐶㉡㤸㘸〶㍢㘸㠳ㅣ㜴㔲㝤㘲愱㑤昲㌷㠴愵㍥〱っ㍥敢㐱㕡搲捥搱㈳㘹敥扥㘶ㄶ㌹㐶〶㤰昶扥挵㡤慦つ扥㘷ㄹ扣慦扤ぢ㌳〰㐲㐸摢ㄴ㜵〷㘹攳㤰ㄶ搲晥㡡ㅣづ㘹㥢㤳〶挶ㄲ㤸㌴㡣挷㥡戶愵㐳㐳㑡扤㘵搱㘰戶慡㘱㐴㌳㌴挱㐴㌳扡㐱ㅢ攱愰㤳敡㑦ㄶ摡㈴㙤ㅢ㔸敡ㄹ㠷㠰捦㝡㤰㌶搵捥戱捥愴㌱㝥㘱㘴〰㘹㉦㕢摣昸㐸㝢挹㌲㜸㕦㤵ㄷ㘶挴㠳㤰戶㈳敡づ搲ㄸ戶㈰愴扤㠰ㅣづ㘹㍢㤱〶〶て㤸㌴㌰㤶㐱㙢㜰㘸㐸愹攷㉣ㅡ㑣搲㈲㐴㌳ㄶ挱㐴敦㑢㜴捣㐱㈷搵㌳ㄶ摡㈴㉤〱㑢晤〲㘰昰㔹て搲㜲㜶㡥㜵㈶㡤〱ぢ㈳〳㐸㝢搲攲挶㐷摡ㄳ㤶挱昷㝡㍤挶㌴挸挵㙣㌴敡㙥㕦捣搴㘲㕢㕢㜱つ㙢㠵㔶〸摥つ㔸㄰捣ㄸ〳㈱㜸つ扣㍢〴敦づ愳㕡ち搳㐸愷㠲攵㙢搸〳摤㔵昰㝥换攰㝤挵㕤㜸戹㕤㘸㤳㔹㈸攷昳愵搰㝢摤㠵㑥㘲愱㥣㔵㌷昷ㄳ㈷昹戵㍤愰戳〶扦㙡㌵挰昶搹㌴愴敦㐹昴戱づ㥡昳晣摡㌴〷㥤㔴户㕢㘸㜳慦敥〵㑢㍤㘷攴昱㔹㡦扤捡改㝢挹戱捥㝢昵㜴挰㐷㍡愴扤挹㌵戹㠶摤㘴㜱攳摢慢㌷㕡〶敦㙢昱挲㥣晢㤷㍤㌵ㄷ㜵挷㥥攲〴扥㤰㜶㍤㜲㌸㝢㙡㙦搲㜰㉥㑣㈶㘹㥣搵搷昶㜵㘸㐸愹摦㔸㌴㤸㠷挲晥㐴㜳㔶摥㐴㥦㐳昴㠱づ㍡愹㝥㙤愱㑤搲づ㠶愵㥥㔳昰昸慣〷㘹㥣慦㤷ㅣ敢㑣摡攵㠰㡦っ㈰敤㔲㡢ㅢㅦ㘹㤷㔸〶敦慢昴挲㥣散ㄷ搲㡡愸㍢㐸攳㡣扤㤰昶㉢攴㜰㐸㉢㤱㠶敢㘱㌲㘹攰㌴扥戶挸愱㈱愵捥户㘸㌰㐹㍢㠴㘸㑥挳㥢㘸捥攴㙢㉤づ㍡愹捥戶搰㈶㘹㙤戰搴㜳捥ㅤ㥦昵㈰㡤ㄳ昴㤲㘳㥤㐹攳㕣晤挸〰搲㝥㙥㜱攳㈳敤㑣换攰㝤晤㕥㤸戳晢㐲ㅡㅦ㜷〷搲㌸㐵㉦愴㥤㡥ㅣづ㘹换㐸挳挳㌰㤹㌴㜰摥㕥㕢敥愲攱攴ちㅡづ㈷㥡搳敡㈶晡㈱愲㡦㜴搰㈹㜵㠲㠵㌶㈹㍥ㅡ㤶㝡㑥戲攳戳ㅥ愴㜱㐶㕥㜲慣㌳㘹捦〰㍥㌲㠰戴愳㉤㙥㝣愴ㅤ㘵ㄹ扣慦散ぢ㜳㍡㕦㐸㍢ㄱ㜵〷㘹㙢㤱ㄶ搲㡥㐰づ㠷戴㤳㐸〳攷捦㑤ㅡ㕥挰㥡㜶㡡㐳〳敥戵㔹㌴㤸㙤攷㌴愲㌹㡦㙥愲㌹㔷慦㥤攱愰㔳慡搳㐲㥢愴晤ㅣ㤶㝡捥慡攳戳ㅥ愴㜱ち㕥㜲慣㌳㘹㥣㡤ㅦㄹ㐰㕡㥢挵㡤㡦戴㔶换攰㝤捤㕦㤸昳昷㐲摡㌹愸㍢㐸攳㈴扣㤰戶ㄸ㌹ㅣ搲捥㈳つ㥦挰㘴搲昰ㄱ搶戴ぢ㕣㌴㉣慣愰攱㈲愲㌹戳㙥愲㌹㌹慦㕤散愰㤳慡㘰愱㑤㡡㉦㠵愵晥㑢㘰昰㔹て搲扥戲㜳慣㌳㘹㥣㝥ㅦㄹ㐰摡挱ㄶ㌷㍥搲づ戲っ摥㔷〳㠶㌹㘱㉦愴㕤㠹扡㠳㌴㔶㕢㐸㍢〰㌹ㅣ搲慥㈶つ㥣晢㌶㘹攰㔴扣㜶㡤㐹挳攴㙤搲㔱戵㡦㐵㠳搹㜶慥㈳扡挶㐱㔷ㄳ㝤㠳㡤捥㐴搴ㅣぢ㙤㤲㜶ㄳ搱㥣㙡户㉦扦㑡戳ㄲ戴搷㠷㤰㐰ㅤ搷㠳㑥㑥扦㑢㡥ㅥ改㝣攸攰㜱昰㕡㔵昵晥挹攳ㄴ㘷攲㠳攸摣换㘲捤㐷攷㜴换攰㝤搱㘰㜸㄰㍣〹㥤㜷㘰慢㐰攷挶㐸ぢ㥤㔳㤱挳愱昳㉥㙥㌲㘷挰㑤㍡㌹㉢慦摤㙤ㄲ㠴挱㑣㔲㑤慥㈰攸ㅥ愲㌷㜵搰㐳㠹扥捦㐱愷㔴愳㠵㌶挹㝦〰㤶晡㘱挰慣ㅦ㘹㥣㙦敦㥤㌴昷㘰㠶㔳敦㐱愴敤㙥㜱攳㈳㙤㡣㘵昰扥㥣㌰捣挹㝡㈱敤㔱搴ㅤ愴㜱挶㕤㐸摢ㄵ㌹ㅣ搲ㅥ㈷つ㥣ㅤ㌷㐹攳㌴扣昶愴㐳㐳㔲愵㉤ㅡ捣㔶昵ㄴ搱ㄱ〷捤㤹㜸敤㘹〷㥤㔲㜱ぢ㙤㤲昶㉣㉣昵㈹㘰搶㡦㌴㑥戰慦ㅦ㘹㥣㙢て㈲慤挱攲挶㐷摡捥㤶挱晢㐲挳㌰㘷攷㠵戴戵愸㍢㐸㥢㠰戴㤰㌶ち㌹ㅣ搲㕥㈴つ㥣づ㌷㐹攳扣扢昶戲㐳㐳㔲㙤㘷搱㘰㤲昶㉡搱㤳ㅣ㜴ㄳ搱慦㍢攸㤴摡摡㐲㥢愴扤〱㑢㍤㈷挹搷㡦㌴捥愸慦ㅦ㘹㥣㕣て㈲㙤㑢㡢ㅢㅦ㘹㕢㔸〶敦㑢㄰挳㜳攱㐹㐸㝢〷㜵〷㘹晢㈲㉤愴㙤㠶ㅣづ㘹敦㤲〶捥㙣㥢愴㜱愲㕤㝢摦㐵挳㤰ちㅡ㍥㈴㥡ㄳ攵㈶㝡㝦愲㍦㜶搰㐹㌵搸㐲㥢ㄴ㝦ち㑢㝤ㅥ㤸昵㈳㡤㔳攸敢㐷ㅡ㘷搳㠳㐸ㅢ㘸㜱攳㈳㙤㠰㘵昰扥㌸㌱㝣〸㍣〹㘹㕦愲敥㈰㡤㤳攸㐲㕡㍦攴㜰㐸晢〷㘹攰㉣戶㐹〳㘷搶戵㝦扡㘸攸㕢㐱挳㌷㐴㜷㌸攸㈵㐴㝦敢愰㔳慡㡦㠵㌶㕢摡昷戰搴㉦〷㘶晤㐸攳㥣昹晡㤱挶改昳㈰搲扥晦扡㥢扢㕡摦㔹〶摦换ㄶ㡦㠵愷摥㕥戶挸㈷㔷ㄸ㥤昲㉡㡤㝡㕣㠹㙡㑢㥣㘴敥㔷㌲搵㥣㈳㤷㜷㈸戴攰攷㠵敤ㅤ晤昱㐶戴㡥挵㐶挷㌴扣〲㄰敦㐱㥢搳摣㙡㍤㈹〱慦〶攴㠳㝤敤㜷㙥改㤲㘲㘶慤㌴愳〳㉦攱敡㕢㥡搲㠹户〴ㄴ敢㕡㘷收扡扡㡣㡥戶㥦挲敦㑤昱攸㤰ㅡㅥて戸愳搰㐷愹慡敡挰愷㜶昰㜱ㅣ㠱昳搱挲㔸㐳㤹て晢㐹昱搵㝣㤱摡㡦晢戵愹㔶㔳ㄷ昴㔰戱愲敢㈵㠱搵敡摦搸搹㘶戰摤戱㔵㍦㐸敤ㄱ搳愱㙢挸愹昵㠵攸㌳扥戳㔵㙥㤵㐰㠴昴㍡㘸攴挱㌷㈲慡㙡㡦㐷㠳昰㙥㈶㥦愸㌲㠹㍣搴ㅥ搶㕣散㕡愴㉤㌲㥡ㄷ㉥敡挲㤳㔳晡搹㑦㍣㘱㈹㌵㈷㈱㙢㑦昳昹扣㉢搳户㜵㝥慥愳㈳户愲慥㜵㝥㡢搱戶戰㙢㔱摤晣㘵〸㕦挰换つ㜱散搴搵搵改㈱搴挷愴ㅣ㐷摥㘹昰㐸慦㝡㍦户昶㉣㘸搸㙥㜵㤲㔱慤晥ㅥ戸戹〳戹㕤摣摣昲愶㠶愹攲㌳㝥捣㑤㔵㉢攱㠳㥢㙢㉦敡㍣㈴愴戸㐱㜴㙣愹搵㐵戶㜶戰㕢扢ち㕡㔷㈵㍥ち慣挴挶㉣戱戲ㄲ㐳㍤㤵戸〲㝥㉡㉡㜱戵㕤摣愶敥攲慥戳戵㥢戹戵户㔴㔶攲㉦㠱㤵搸搲㕦㠹㘱㥥㑡摣收慤挴㕤㜶㜱㈳摣挵摤㘳㙢户㜶㙢ㅦ慡慣挴㙢㠱㤵搸搶㕦㠹敤㍤㤵㜸挴㕢㠹挷敤攲㜶㜴ㄷ昷㤴慤ㅤ攵搶晥愱戲ㄲ㝦っ慣㐴㠳扦ㄲㄱ㑦㈵㥥昷㔶攲㐵扢戸㤸扢戸㔷㙤㙤摣愵つ扦〹慤㕣㠱ㄲ昴㥡愴㐸㐱㠴搴摢㌰戰戱㘸㘹㈴敢ㄱ㕣㘳ㄴ昰敥㠵㘱换ㄸ㙦搳㔹慤㥥戴㙢晢㔱㙣㤳昲〱㥢㘵㝥摥㜱㔴搲ㄴ㜹戰敥㑡㤵慢〵㜳㥡㡤㡤㘷敥㠵昷㡣晢㉥㝥搰㜸昵愱㔵㤰㜵㘸㍣㘲㍢慥㜲㥦〹挶搲㑢㘵慢ㅣ敦㜱捣愹戴㡡㔶昹㌹ㄴ㜲㘸㌴〲改ㅣㅡ㥣ㄵㄳ㙤㤳㕢晢㡤㔵〹㙤㈲戴晥㈷㈰㔶㥥慣敥〹慣攲㘴搶愷戲㡡㔳愸㜲㙤㍢㈷慥㉡慡挸戹㈹愹捣㔴㜷㘵㙡㙣敤㌴户㌶〴慤敢攸扤㉤戰ㄲ㌳晣㤵㤸攵愹㐴㝦昸愹愸〴㘷㜴愴ㄲ㜳摣挵㙤㘸㙢攷扡戵㥢㔶㔶攲扡挰㑡散攳慦挴㝥㥥㑡㙣敥慤〴㘷㐸愴ㄲ〷戸㡢摢挶搶ㅥ攸搶敥㔸㔹㠹㉢〲㉢㌱摦㕦㠹㥣愷ㄲ㍢㜹㉢挱ㄹ〷愹㐴挱㕤㕣挲搶ㄶ㕤摡昰㘸㘸攵挰㌱攸戵㐴戱㄰㈲愴㜶㠳㐱昶ㄳて㥣㙡㜵扥㕤扢㡡〳攵㄰攲㉢て㤴ㄶ慡㕣㡤㘵㜷昸愹㌸㔰㥡㙣挷收㌵攴㤷戶攳㡡〳㘵〹扤㔴戶挲づ㡦攳㐹㤶㘳攷ㅡ戲㈷ㄴ戲搹㕤㐰㍡〷捡㕥戶㜶愹㕢㍢户戲ㄲ愷〶㔶㘲戹扦ㄲ㠷㝢㉡戱户户ㄲ晢摢挵ㅤ改㉥敥㘰㕢㝢㤴㕢㕢慣慣挴㜱㠱㤵㌸搶㕦㠹攳㍤㤵㈸㜹㉢㜱㠸㕤摣㠹敥攲㜸㥤ㄷ㝥㝥收搶㜶㔵㔶㘲㐵㘰㈵㑥昱㔷攲㌴㑦㈵㤶㜹㉢㜱戸㕤摣ㄹ敥攲㡥戶戵㘷扡戵㈷㔶㔶攲搰挰㑡㥣攵慦挴㑡㑦㈵㑥昲㔶攲㌴扢戸㜳摣挵晤摣搶㥥敢搶㥥㔳㔹㠹收挰㑡㕣攰慦挴㐵㥥㑡㥣攷慤挴㐵㜶㜱ㄷ扢㡢扢搴搶㕥攲搶㕥㘹㔵㐲扢ㄴ摡摥捥攰戹挰㉡慥㘲㝤㉡㡦㥤㉢愸㜲ㅤ㤴㔷㝢慢㜸㥤㕤㤹㉢摤㤵戹挹搶㕥攵搶摥㘱㔵搱扡搲敤ㄷ㔸㠹㙢晣㤵戸捥㔳㠹扢扣㤵戸挷㉥敥〶㜷㜱て搸摡ㅢ摤摡㐷㉢㉢㌱㉢戰ㄲ户昸㉢㜱㥢愷ㄲ㡦㝢㉢昱㤴㕤摣ㅤ敥攲㥥戵戵㜷扡戵㙢㉢㉢㌱㈵戰ㄲ㜷晢㉢㜱㡦愷ㄲ㉦㝡㉢昱慡㕤摣㝤敥攲摥戰戵昷扢戵敦㔴㔶㘲㝣㘰㈵ㅥ昲㔷攲ㄱ㑦㈵摥昵㔶攲㐳扢戸㐷摤挵㝤㙡㙢ㅦ㜳㙢扦慣慣㐴㌶戰ㄲ㑦晡㉢昱㤴愷ㄲ晦昰㔶攲ㅢ扢戸愷摤挵㝤㙦㙢㥦㜱㘹㙢㌹捥㕡攷攱㈰㘷慣㝦攴㜳㜹㥥㐵㌹慡㡥〲㍥昴晦戱㔶㤸愸て㔹〹晣㐳㡡㘳㈷慡㈵愵㌸㉥㘲ㄵ昵㍦㔰ㅤ愶㠰㑤㝦捥㕡㤱晣㠳慣〴晥㈱㍦㠷㍤攵晣ㅣ搲㐸晥攷愹收㘸㐶昲晦搱㕡㤱晣ㅣ戹㌸㌹敡㌹㘲㜱㔲㡡愳ㄱ挹扦㤶敡㘱㤶㑤㝦挱㕡㤱晣ㅣ㜴㌸㌹敡㌹搸㜰㔲㙡㕢愴㈴晦㡢㔴㙦㙦搹昴㤷慣ㄵ挹扦愳㤵挰㍦搴㥦攳㠴㜲㝥㡥〱㈴晦换㔴㐷㉣㥢晥㡡戵㈲昹㘳㔶〲晦㤰㥦㕤晣㜲晥〴㔲㜲㔷㘹㕢戴㉥摥㔵摡つ㤸扡㙡㑤㈵㙤挳㐸换㌰㐶っ㑡㜱〸㈰㌹戶戱っ㘳㘱搰晦㐴慦散攲㑢㘵摥㘰㡡扤㝢ㄶ愴晦搹㕡㘱㐲戱户㉥㤸㌷愹㘵㐷㕤㌰㙦戹㌰昵散㤴㍢㔵慣㙦㜲愷搴㘴愴㈴晦摢㔴戳ㄷ㉤昹晦㘲慤㌰㔱捦ㅥ㜳㌹晦㌴㜷㑡戱ㄷ㉣昹摦愱㥡ㅤ㘰挹晦㔷㙢㐵昲戳戳㕢捥㍦搷㥤㔲散挰㑡晥㜷愹㘶摦㔵昲扦㘷慤㐸㝥昶㔳换昹搹㍦㜵㔲㡡㝤㑦挹晦㍥搵散㜶㑡晥て慣ㄵ挹捦㉥愶㤳愳扥攸㑥㈹〳㈹愱㝦㘳捦づ㉢搹㠶㡤㍣㍢㙣愱㙤搸搰扤挳㍥愱搷㐳㈰愴㌲㥦㌲搵㐲挱ㅤ昶㤹戵挲㠴㕡㘲㘳㍥愷戶挳挶㝣攱挲搴㜷㔹〹晣〳晤㑢摤㈹戵ㅣ㈹㈹攳㙦㔴戳慦㈷㘵晣摤㕡㘱愲㥥晤㍡慥攰ㅦ㔲散捦㌹㈹㜵㉣㔲㤲晦㑢慡㡦户㙣晡㔷搶㡡攴㍦搱㑡攰ㅦ昲晦捣㥤㔲愷㈰㈵昹晦㐱昵㘹㤶㑤晦摡㕡㤱晣㘷㔸〹晣㐳㝥昶愲捡攵㥦㠵㤴攴晦㈷搵㉢㉤㥢晥㉦㙢㐵昲㥦㘳㈵昰て昹捦㜵愷搴〵㐸㐹晥㙦愸扥挸戲改晦戶㔶㈴㍦晢㌰㑥㠹昵散扢㌸㈹戵ち㈹挹晦㉤搵㔷㔸㌶晤㍢㙢㐵昲㕦㘹㈵昰て攵㕦攵㑥愹㙢㤰㤲晣摦㔳㝤㥤㘵搳㝦戰㔶㈴晦つ㔶〲晦㤰㥦㝤㠲㜲昹户㈰㈵昹昱摢攰㉡㜵㥢㘵搳ㄵ㔳㐰㑢晥㍢摣㌹敡敦㜴愷搴摤㜶晥㙡收戸挷捥摦挷㥤晦㍥㜷㡥晡晢摤㈹昵㤰㥤扦㠶㌹ㅥ戱昳搷扡昳㍦敡捥㔱晦㤸㍢愵㥥戴昳㙢捣昱㤴㥤扦慦㍢晦搳敥ㅣ昵扣晥㤵户㕦㉥㑣搸㔰扤づ㌹散㈵捣ぢ㤴っ昱㜴㘸㜱㜷晥て戶摦ちㄴ㉦㐳㠲敡㘷愲㥥て㐴昱㘲㈳愸〱㈶㙡㙤㈰敡〵ㅢ㔵㙦愲攴㠲攱慢ㄷ㉦ㅣ攲㙢〳ㄳ昵㜲愰㉦㕥ㅥ〴㌵㔸㔰昵㝦㐲㝡ㅦ昸慡㕥慥ちぢ㡡ぢㄶ晣戳扥㘶搸愶㌵晢㡥敢㝦攱㥢㑦扤扤㜲敤㠱㘳摥晢昶攲㡢搷扥戳昲改㙦敦换㡦㜹攲㡡㉢ㅥ摤昳戲愷摦ㅥ㔴㕡㔵㝤搷㍦愷慤㍡㌲扡昸挸㐳㑢昳㜶㥣㝣攴㝥㠷捣㡡捥摣㘰㔴㥦㍥㝤晢㙥㌷昸挹愱摢㠷㡦㍤昴㙥昵昰㉢㐳摡㤴㕣㄰㔸㔹㍢㜰㡤㐴㠶㜹㘱㤰㙡㙣㘴㔶昶捤挰捡昲搲㈰愸㈱㈶㑡㑥晣昴㔵㐱㌵㉦〰㠲摡挴㐴扤ㄳ攸敢慦㌶㙡㌳ㄳ昵㙥㈰㡡㈷㜳昱戵㠵㠹㤲㔳戵慦㐴㥥戲〵戵㤵愰敡㜹㐶晤慦㤲㈸㈷㘹㔶愳㠲㐴㥥慣愵ㅡ挳捤捡捡㘹摡㔷㔹㥥慥〵戵戵㠹㤲㤳戱て挵㤳戲愰㐶㥡㈸㌹攵晡㔰㍣昵ち㙡㍢ㄳ㈵㈷㔶ㅦ㡡㈷㔸㐱敤㘰愲攴昴改㐳昱㌴㉡愸㔱㈶㑡㑥㤲㍥ㄴ㑦㤶㠲摡搹㐴挹愹搰㠷攲㈹㔱㔰扢㤸㈸㌹攱昹㔰㍣昱〹㉡㙡愲攴戴收㐳昱昴㈶愸戸㠹㤲㤳㤷て挵㤳㤸愰㤲㈶㑡㑥㔱㍥ㄴ㑦㔵㠲㑡㥢㈸㌹ㄱ昹㔰㍣㈱〹㉡㉢愸戰摤扡ㄵ捦㌰㜲挵㝦晣ㅦ㘶ㄷ㙤〲昲搶攱㠵㜳㍣愹㠸攱㌱㡦㠱攷ㄱ㌱㍣敡㌱昰搴㈱㠶㌵ㅥ〳捦ㄶ㘲㜸挴㘳攰〹㐲って㝢っ㍣㘴挵昰㤰挷挰愳㔴って㝡っ㍣㌰挵昰㠰挷挰㘳㔱っ昷㝢っ㍣晣挴㜰㥦挷挰㈳㑥っ昷㝡っ㍣〶挴㜰㡦挷挰㘶㉦㠶摦㝡っ㙣改㘲戸摢㘳㘰攳ㄶ挳㙡㡦㠱敤㔹っ㜷㜹っ㙣挲㘲戸搳㘳㘰慢ㄵ挳ㅤㅥ〳ㅢ慡ㄸ㙥昷ㄸ搸㌶挵㜰㥢挷挰收㈸㠶㕢㍤〶戶㐰㌱摣攲㌱戰搱㠹攱㘶㡦㠱敤㑣っ㌷㔵ㅡ晡晤㍦㍦㈴㡣㍡</t>
  </si>
  <si>
    <t>㜸〱敤㝤㜹㥣ㄴ搵搵昶摣㠱㈹愶㥡㘵㕡㔱㔱㜱〱㠴㘸〴挷摥ㄷㄴ〵㠶㔵㐱㜶㜰ㅦ㝢愹㠶挱㔹㜰㘶㐰㜰搷戸挷ㄸ挵摤戸挵愸㜱㑦攲ㅥ㠳扢㔱攳㤶挴㘰㌴慥㘰㕣愲攲㤲挴㘸攲晡㍤捦愹扡摤搵搵搵㌳攰㥢昷昷昹挷摢昴ㅣ敡㥥昳摣㜳㑦㍤㜵慢敡㔶摤搳㔵㌵慡愶愶收ㅢ㝣昸㍦㍦㝤戹戰摤扣㔵㕤摤㔶㕢㘳㔳㐷㙢慢㤵敢㙥改㘸敦㙡㥣搰搹㤹㔹㌵愳愵慢扢て〰㐶㜳ぢ散㕤㜵捤㕤㉤㐷㔹昵捤㉢慣捥㉥㠰敡㙡㙡敡敢捤㕡搸户㜱晥㠲扡㘰戲㤶搹㤷〲愸ㅡ搳愰攸㐷㔱㑦㘱㔲〴㈸晡㔳っ愰ㄸ㐸㌱㠸愲㠱㈲㐸戱ㄹ挵收ㄴ㠳㈹戶愰搸㤲㘲㉢㡡㈱ㄴ㕢㔳戰㝤㜳㕢㡡愱㄰〳戶㠳㤸摦㌴㜱㔶㜶㈹搶㘶㕥㜷㐷愷㌵㘶搸㐲㍢收㜱攱㜰㘳戸㌱ㄲ㑤㠷ㅢ㐳㘳㠶㌵㉤㙦敤㕥摥㘹㡤㙢户㤶㜷㜷㘶㕡挷っ㥢扤㍣摢摡㤲摢搷㕡㌵扦攳㜰慢㝤㥣㤵つ㐵戳㤹㔸㉡ㅣ㡢挷ぢ改㜴㙡挰昶昰扣㕦搳挴搹㥤㔶愱敢扦攵㜳〷晡㥣搵㌴戱㜱㍦慢晢扦攵㜳㐷昸㠴换㐹ㅤ㙤㤹㤶昶晦㤲搳㍡㙥搳昸㈴㉢搷挲㡤㙦㔹㥤㉤敤㡢ㅢㄱ㜶ㄹ搱㈸㈵ㅢ㈷㜴㜵㉤㙦㕢挶㝥搴㘴戵戶捥戵ち戲搱摢㈶㜵㜵捦捥㜴戶㜵つ㘸㈳㝦㔶愷搵㥥戳扡〶戵㑤㕥㤹戳㕡ㅤ㘰㔷㝤摢挲㑣攷㝥㤹㌶慢㉦ㄷㅡ摡散㙤㌸㍤㙦戵㜷户㜴慦ㅡ搸戶愰换㥡㥢㘹㕦㙣ㄱ㔲搷㌶㜵㜹㑢㕥昵敤㡢㙦㑤㥦㥤晤㈲㤳つ㠵㜸摡㥡㤶㘴㍡扢愵挴㑤ㄸ昶挳扡扡㡢慣㐵㔹㕣散㔲挳㍣戵戸捤收戵戴敤㙢㜵戶㕢慤㙣㠴㕢㜲戴〷㈴〴搹摢愱挸㤴㕥ㅤ㙥㈵搵摦搹昹戸㉥㙣挵ㄸ〶戱昵愴〵敤㉤㠵㡥捥戶㌱㌳㕢摡挷㠵㈳搱㌱㌳㌳㉢挷㈵ㄳ㜱㜳㌸慣收〸攲㜶㠲愸㥦㙦慤散ㅥㅢ㑥㡣㌵㐷㔲㍦ち㐲昵㝤〹晢户摢㉢昷戱摡收㑣㙤㜳戶戶㌹㔷摢㥣慦㙤戶㙡㥢ぢ戵捤㡢㙢㥢㤷搴㌶户搴㌶㉦慤㙤㍥ㅣㄸ晤愹敦搷慦搶昹扣昸㑡㜲搲ㄷ戳敦㤹㜹攵搵搶㙦㕦晣捤愹愹㍡敥搲㔱扦㔵昴戲㌷〵㝢㕤㉥搳搵敤㙣㔸敥晢晦摤敤摥晢㘶㥦搲㤹晢摦摦散㘸攴扦戲搹捤㥤挱㤰戹ぢ㠴昱㝤㠸㠱㌸㕥戵ㅣ搵搱㍥㉣ㄲち戵㘵捤㕤㘹ㅣつ愱搴㕡㙣㕤㙥攱㐱ㅦ扥㜳昱㝦㍥摤愱改㤴㌷㘶捦摡㜳昴㤹㕢㉡ㅥ㘸攵㘰扤ㅢㄶ慡㜷愰㐶扡摡ㅤ挲〸㐱㌸ㅤ㈸㌹搶っ㔳ㅦ㠱㔰敡ㄹ愷㠹ㅢ㝥㜷晣㌵ㄷ扥㜴捥扥昷晤晡搵㠳ㄷㅤ㌴昴㑣挵挳戸㌴ㄱ挳㐲昵㈶攲㜴㤵㠰㌰㤲㄰㜶ㄳ㤱攸㔸㌳㐵㝤ㅡ㐲愹挷㥣㈶敥扤晢愲昰㤳ぢ愳㤳慦㍢昸㡦㜷㕥昸换ㅦ㘶ㄵ㍢㡡㌴戱〷ㄶ慡㌷戱㈷㕤㡤㠳㌰昶㠲攸㈷扢㐱㙡慣戹㌷搵攳㈱㤴㝡挰㘹愱收㡥㜵ぢ㜲㠳ㄷ捣㌸㙢昱愴戵昷㠴慥扤㑦昱㘰㈴㉤㑣挴㐲昵ㄶ㥡㘰㌵㈷㐱ㄸ㤳㈱㥣㤵㠸㡤㌵愷㔰㍦ㄵ㐲愹㝢㥣㈶㕥晤挹攵敦慤扦㌲戳捦㈵攳㥦㜸攵挸ㄷて摤㑤昱晣㈶㑤㑣挷㐲昵㈶昶愱慢㝤㈱㡣ㄹ㄰昶㑡愴挷㥡㌳愹摥て㐲愹㕦㌹㉤摣㍦敤攵㠵改ㅦ㐵挶摦㌹㙡慤昹昵㙢て㐶ㄵ㑦㥥搲挲㙣㉣㔴㙦㘱づ㕤捤㠵㌰收㐱搸㉤攰㘰㌱㥦敡〵㄰㑡摤攸戴搰㝦昵㜶㠳扦搹㜲慦ㄹ搷㡥㍤㙦㐴㘰㕡㘶㠳敡て戳戴戰〸ぢ搵㕢搸㥦慥づ㠰㌰づ㠴㜰㘸㡡㡣㌵て愲晥㘰〸愵㝥收㌴昱㠳㝦㉣㍣扡攵㠵つ㤳㑥㥣㌱㑣扤晡㜸昴㕤挵昳扥㌴㜱㈸ㄶ慡㌷搱㑣㔷㠷㐱ㄸㄹ〸愷挷㘲㘳㘷愹捦㐱㈸㜵㤹搳挴㥣昹戹㍢搵㠳㡦㑤扣攴㡢㑦㕥摡㙦挱敢昵㡡愳ち㘹挲挲㐲昵㈶ち㜴戵ㄸ挲㔸〲㘱昳㠴㙤摤㐲昵㔲〸愵㉥㜰㕡㜸攲㥡敦敤㝢挹ㅢㄷ㡦㍦晢慡愷捦摥攵昳攳㕥㔲ㅣ戲㐸ぢ慤㔸愸摥㐲ㅢ㕤戵㐳ㄸㅤ㄰捥㑡挴挷㥡换愸㍦〲㐲愹戳㥤㈶㙥㍢摢攸户挷㈹㑢㈷㥥㜳晣慤㝢㠶摦挹慤㔱ㅣ㄰挹㔸慡㡢攰㙥〸㘳㌹㐴晦攲㌱㘲㜱搶㕣㐱搳㤱㄰㑡㥤敥昸㐹晣㘰敦ㅢ摥㌹攴慢㝤㉥㍡㙣攴戰㑦㤷㝦昴㤵攲㤸㑡㐲㕤㠵㠵敡愱ㅥ㐵㔷㐷㐳ㄸ挷㐰搸㘴㈰搲㘳愹㍥づ㐲愹ㄳ㥤ㄶ戶戸㜰摥㤴愳ㄶ扥戱敦〳攱㌷㤷晥晥摣散晥㡡〳㌶㘹攱〴㉣㔴㙦攱㐴㔸捤㤳㈰㡣ㅦ㐰㌸㥤㈶㌴搶㍣㤹晡㔳㈰㤴㍡捡㘹攲㠱搷㕦搸㘹攸攴搳昷扤㘲挱㈱晤攲敤㌷晥㕤㜱㌸㈸㑤㥣㠶㠵敡㑤㥣㑥㔷㘷㐰ㄸ㘷㐲搸㉢㠱愳摣て愹㍥ぢ㐲愹㉥愷㠵㜳摥㌹昰愳扥昷ㅦ㍤昵晣敥㈳㕦慢㝤㜲㕡㠷攲㔸㔳㕡㌸ㅢぢ搵㕢昸㌱㕤㥤〳㘱㥣ぢ攱慣㐴㜸慣戹㥡晡昳㈰㤴㙡㜵㥡㜸晥㥥摤㡦㡣ㅦ㝣晦㤴昳ㅥ晥晢㌷㍢敥昳摥〹㡡㈳㔹㘹攲〲㉣㙣㔳㜶戲㡦㐴敤㤳㝤㌴ㅥ㡤㤸ㄷ搲搷㐵㄰挶挵㄰晤㈶㘵扡㌳㘳㜱㠴戸㠴敡㑢㈱㤴戲㌴㑦㤷㕣㜴㜰㘳挳摡㤹㙢づ扤昵㡤㜷㥦晡㝣ㅢ戵㈵捣搲挴㘵㔸愸扥ㄶ㤷搳搵ㄵ㄰挶㤵㄰㑥扦㐴ㄳ㔷㔱晦㔳〸愵づ㜵㥡昸挷扣㌱㘷㥥搸㜲昲㤴扢愶晣㝡摢昵戹戳㔲㡡愳㜰㘹攲㘷㔸愸摥挴㌵㜴㜵㉤㠴㜱ㅤ㠴搳〴戶昶捦愹扦ㅥ㐲愹㐵㑥ㄳ昹昴慥攷慥㠹㡦㥦㜶搷戴ㄵ㙦慣㥥搴㜶㡣ㅡ〲戳㌴㜱㈳ㄶ慡㌷㜱ㄳ㕤摤っ㘱摣〲攱㌴㠱㌳捥慤搴晦〲㐲愹搹㑥ㄳ愱挱昷㝤晣挶昷㕦㥥㝣㐷挳㠰晣㠶捤昶晡㤷攲ㄵ㠴㌴昱㉢㉣㔴㙦攲㌶扡扡ㅤ挲戸〳挲敥㔰㘸攱㑥慡敦㠲㔰㙡扡搳挲挴㈷ㅥ㍥昵戹㉢昶㥥㜲敦〱㜷捦摥敤㤱㔹晤搵㌶㌰㑢ぢ昷㘰愱㝡ぢ扦愶慢㝢㈱㡣摦㐰㌸㉢㠱愳搰ㅡ敡敦㠳㔰㙡愲搳㐴昳戹挳㍦㝡昷戰昶改愷㘶㍡敦㘸㕥㜴搷捤㙡㕢㤸愵㠹〷戰㔰扤㠹〷㘱㌵ㅦ㠲㌰ㅥ㠶㜰㥡㐰㥦㝤㠴晡㐷㈱㤴摡挳㘹攲戳捦㙡愷㡥慣ㅢ㍡昳㤲㘹晢㥣摦戴搳愲㜶㌵ㄴ㘶㘹攲㌱㉣㔴㙦攲㜱扡㝡〲挲昸ㅤ㠴捤ㄳ捥〷㑦㔲晤ㄴ㠴㔲㌱愷㠵〱〷㐵㥥ち㍥戲㘸摦㔳㝥ㅥ戸㌷晥晢㥢㥢〷㍣〳昳ㅣ㘷㌸㍣愹㌳㜳㈴㉥㌰㑡搷㉥㤱挶㄰晦昵㝥搱㠶㙢戶㐲扣㤰㉣㠴挳昹㜸㈸ㄳ捤搴つ㠷摢㡤扤㍡攰㈱㜲㐰㘱㔱㑢㝢扥攳㐸戹㕣搸㙥㘲愶换㉡つ㈳㐷㍢戶㠹ㅤ换摢昳㕤㐳晤㡤昳扡㌳摤搶戶㕥㕢挹㐹㐵戵㜹ㄸ散㔹㕤搲摥づ摥㙡ぢ㌳慤换慤〹㉢㕢㙣昳昶ㅥ㌳㉥愵㍡戲搵慤㔳㍡慤㈳㡡搶㡡㠸㈶攰㕡㝦㠵昸慥㔸㑢摢㘴挷㌵慣㘹㐹㐷㤷搵㉥攱㡤㙥㥢摤㤲㍢摣敡㥣㘷昱㑥㠱㤵㤷㔵摤㤲㈶攷㝡㙥昴慣㜶慣㈸慥搰昲㈳摣摡挲攴㤵摤㔶㝢摥捡㈳摥㘵㔶㘷昷慡昹㤹㙣慢戵㔵ㄹ挴㙥ㄳ㠶㙤捡搴㔳㍡㜲换扢㥡㍡摡扢㍢㍢㕡换㉤ㄳ昲㉢㌲戸㠶捣捦散挸㕢戸〴散换㑦㡤慡改搳㐷愹㥡㕤晤㉥㔲攸户慢㔱㌶㠴㙢ㄳ㙦㡦㙤扥㜵㜹户㙢㥣㡢戵挳㕡戴㕡散㤳戵㈳㝢㜱㈶㝥改收晢搵㠱慥㜵攲㙤ㄵ愲㜷愹㡥㤶ㄸ㡢㕢敥㝦ㄷ㕣㕢㍢搸㔹晢挹㉢㜰㥤㍤㉤搳㥥㙦戵㍡㝢扣㈹愴ㄸ㤱昹㉣㐴㕤ㄸ㝢㜳㔵昶㌸㙡㔱㉢搵慡扡㈳㕢昲摤㑢㡣㈵㔶换攲㈵ㅣ扦攰挶㔱㝤㍤愹慤昸㤸㝦㠰捡晣㈳挵㜳㄰㠱㐰㡤昱㈷㠲㡣㠰戹搶㉥搷㡤挰晦㥢㝥〵㕦㡢㕡愶摣㌱挰敤㥤慥扡㌶㕣愰㜶昵改攳户㤶搳㌲㕤㑢扡搹㍤㝢㌶搲摦昳ㄴ㝦㠶愸ㅢ〹搱敢つ〲ㄹ挸昱㍥挸挰戶㐹㔶㈱㠳扢㑦戲㜷慢㑣㕤㥢㝤㐳㘳㤲搵㤵㌳㜹攷㘳㍡昶㤵㤵〶㤶戰昳て㘸㘳敦挷㠵㍥㑦晦晤摡㜰て〵㕢挹〴㘸戴搴戲㤷㔸㜳愰攸㜴敤㠰㔳㠲㠷愰㉣扡扣昴ㄷ㠵敤〹㍢づ昶㤷㥡㍥㡥散㜹㈵㄰晢づ㔸㔳挳摢搱换敦㠵攰ㄶ㑤㝥慡搵㍥㝦搵㌲慢㡢昰㝡愳㐷㉡扤扢ㄷ㥤捤捡㘵ㄷ㜴户戴㜶㌵㈲搲愹㥤ㅤ换㤷晤㌷晤搰㤷昹〲㠴晥搴敤㠲㕥扣昱敢〴扡㙡晡慤攰戶㘹㙥慥愹愷㌷㙡捣㥤㈸搸㕢攱散ㅢ晣㈷ㅦ昳㘵晣ㄷ攸挹㔶㌷ち㠸㑤戹㙦㔴〷晣㠰㌶㌰㌴扦搳㤲㍢㘱昵㔲〰摢〳摢ㄶ㜵㜴ㅥ㥥敤攸㌸㥣晤㘹㤰㤴扡㤶㔸㔶㌷敦㉥昵㜷敥愶挹㕤㌳愵晡昴㈹扢㐹攴扡つ戵㈳晣ㅢ慦㐳っ㥣搰摡㍡㑣㝢散㌲搶㐱搵〷昷戹㡣昵㔸ㄸ㔴㘸㘹捦戴㡡㘸㕣搹摡愵㜶挰㍡昳扥挴㡦㠷㥤扥搷㈳ぢ摥㤹㜹搵挲〹㔷㉤晦㙣晢ㄳ搴昶㡥愱攲㕥搲捥昰搲挳㜹戹散昶つ〷捣㘵攷攵〱㠵㈹㉤慤摤㔶愷ㅣ㝡ㅢち昸捦扥㉦㈹攵㠱㍣摤㜴㘶㜲昶ㅤ扦㉤ち㑤㌸攳攰㐶㘸昷慡搲㌹戸攲㡣㘷㥦㄰晥敦扣晥㥤㍢慦换㔹扤散摣摥挳㜹ㄳ㥤挶㜳㘶敦ㄹ散敡㐴㍣愵昹敥㠵搲愵ㅡ攱戹扣㤳ㄱ敦㍤㘴挸摤摥㈲摥摤〹㠹づ㔵㍦摦戳戳㔷㜶㔲㔶慡㝡㙥晤扦㤱㠹摦㜴㤵㍤㌲㜹ㄳ挴㤹㙦㔱扣㑤昱づ挵摦㈰搴㄰ㅣ㡣㌸㘲搹っ〷㙣㕥ㄷ慥挱戰攰㘵㌹㜸扦㐷捣晢ㄴㅢ㈰㌰敥㤰㈳㌹㠶ㅤㅦ愲㘸㝣〴搱愰敦㘹て戳扢㔸愰㐶敤〲㌵㠷㈳收挷ㄴ㝦㠷ㄸ昰て㠸晤愶㔹慤ㄸ攵晥户愶㠸敡㜶㠵捦㥥捦换攸㍦㥢〳戴㔵摢扣㔵敤戹㈵㥤ㅤ敤㤸愸攳㜰㘱㐲づ㜳㉣㕤㉡㘳戴捤攸㘸㕡摥㙤戴㑤㙢挱㝦〳摡收㕡换慣㑣㜷ㄳ慥㘲㌰ㄶ㤹㠱晢昴㌲搲㤸㥥㕦昹晦㜳㈴㈲㌷戹㜰㠱㔸ㅡ㡣㈸敦摥㙢㡦〹ㅣ㝡ㅢ㈷㜵㘰扥捥㤲愹㑡搲㙥ㄸㄸ㔵㝥〷㠷ㅡ㌵收㍦ㄱ摤㤵㝦扦㜱㡦㔱㤷晦攲ㅢ攷晦攳搱ぢ攵㘳㝥ㅦ挶捡㘱挳愷搰〶㝡戲愹搱㐰㜰攸㘰昲㔴㙤㝣〱搱〷摤挰攴挹㔹昵㠱㙢摦戳㜱慤㘳愸㤸㍥㘸㐴戵攱昸㌳㌹㜲㔱ㅣ挲㜰㍦挱㜲昹挷攴收㌱㙢㈹晡㐰戸昶㤳㍡扢愸㜶㐷〵搹㈷っ㠲晡㐱愸㌰㔴ㅣ㈰㥢昵㈸改㡦晡散敢㙦扥攱戸㡢㍡㌳㐴㔱㌱㜶ㅡ〰㕢愰㈷㥢㡡愰㕥㤱〴㜳ㅤ扤慣㠷㔰ㅦ挰戹㉦〱ㅢㅣ㐳挵攴㐶ㅣ搵㠶戳晥㤶㘸㔴扤〷㤸㍦〱㐳㘰㌶户愶搸〶挲㐵挰㔰扢愸ㄲ㜰㈲〴㙣㐷搰昶㄰㉡〵㤵㄰戰〳㑡晡愳搶扢〹㐸㐲㕤㐹挰〸晡㌴㝢戰愹㌴敡昹ㄱ昰㐲㌵〲晥散ㄸ㉡愶㕥昶㠴愷攱㡣㘲㌴㐳㕥㕢㤵㠰摤㘰㌶ㅢ㈹㜶㠷㜰ㄱ㄰戶㡢㙡ㅣ㥣〸〱ㄱ㠲愲㄰㙡㙦愸㠴㠰ㄸ㑡晡愳㥥㜲ㄳ戰ㄷ搴㤵〴愴攸搳散挱愶挶愳㥥ㅦ〱て㔵㈳攰㐱挷㔰㌱㌳搴〴㑦挳ㄹ挵〴㠶㝣㝦㔵〲㥡㘰㌶㈷㔱㑣㠶㜰ㄱ㌰搵㉥慡㐹㜰㈲〴㑣㈳㘸㍡㠴㥡〲㤵㄰戰て㑡晡愳敥㜴ㄳ㌰ㄹ敡㑡〲昶愳㑦戳〷㥢㥡㡡㝡㝥〴摣㔴㡤㠰ㅢㅤ㐳挵扣搵㍥昰㌴㥣㔱㉣㘲挸搷㔷㈵攰〰㤸捤〳㈹づ㠲㜰ㄱ㜰㠸㕤㔴晢挲㠹㄰㜰㈸㐱捤㄰㙡㈶㔴㐲挰㘱㈸改㡦扡搲㑤挰っ愸㉢〹挸搳愷搹㠳㑤敤㠷㝡㝥〴㕣㔰㡤㠰昳ㅤ㐳挵戴摡ㅣ㜸ㅡ捥㈸摡ㄸ昲敡慡〴㜴挰㙣㉥愳㌸〲挲㐵㐰㤷㕤㔴㜳攱㐴〸攸㈶㘸㌹㠴㥡て㤵㄰戰〲㈵晤㔱㘷戸〹㤸〷㜵㈵〱㐷搱愷搹㠳㑤㉤㐰㍤㍦〲㡥慦㐶挰㜱㡥愱㘲搶㙦㝦㜸ㅡ捥㈸㝥挰㤰㡦愹㑡挰㈹㌰㥢愷㔲㥣〶攱㈲攰っ扢愸づ㠰ㄳ㈱攰㑣㠲㝥〸愱づ㠲㑡〸㌸ぢ㈵晤㔱㕤㙥〲づ㠴扡㤲㠰㜳攸搳散挱愶づ㐶㍤㍦〲㕡慡ㄱ戰挴㌱㔴捣㐹㌶挳搳㜰㐶㜱〹㐳㉥㔴㈵攰㈷㌰㥢㤷㔱㕣づ攱㈲攰㑡扢愸づ㠳ㄳ㈱攰㉡㠲㝥ち愱戲㔰〹〱㔷愳愴㍦敡㄰㌷〱ㄹ愸㉢〹戸づ昸㠰搹㠳㑤攵㔰捦㡦㠰㜹搵〸㤸敢ㄸ㉡㘶㑣ぢ昰㌴㥣㔱晣〲㡤慡搹㔵〹昸ㄵ捣收㙤ㄴ户㐳戸〸戸搳㉥慡挵㜰㈲〴摣㐵搰摤㄰㡡昳愹㐲挰㍤㈸改㡦㥡敡㈶㘰〹搴㤵〴慣愱㑦戳〷㥢㕡㡡㝡㝥〴㡣慢㐶挰㥥㡥愱㘲㐲户つ㥥㠶㌳㡡摦㌲攴戱㔵〹㜸ㅣ㘶昳〹㡡摦㐱戸〸㜸捡㉥慡㜶㌸ㄱ〲㥥㈶攸ㄹ〸戵っ㉡㈱攰㔹㤴昴㐷㠵摤〴㜴㐰㕤㐹挰㜳昴㘹昶㘰㔳㐷愰㥥ㅦ〱㍢㔷㈳攰㝢㡥愱㘲扡戹ぢ㥥㜸㙦挶攴㠵㤱昹ち挵慢ㄴ慦㔱扣づ愱㠶㌹愴㄰挵挹慤搲㔵搴㝡㘲摥愰昸㉢㠴㡢㤴户愸攳㔵ㄴ慥㥡㜸〷㔸㠸㜹㠷捡扦㐱愸ㄵ㔰昱㉡愷挶㝣ㄷ挵慡㐳攵攵㐴㔴㡣ㄲ㌷愰㑡挰散挱愶㡥㐴扤ㄲ㌹ㅣ㉡摢愳挴㠱搵挸ㄹ攰ㄸ㉡收搰㡦㐲摤攱慣晦㉦㠶ㅤ㜰㠸㠰愲晣㘳㝥〶戳昹㙦㡡晦㐰戸㠸昸挲㉥慡愳㔱㐱㐸昸㤲愰慦㈰搴戱㔰㐹敦昸ㅡ㈵晤㔱ち㙤ㄴ㠷挹挷㐰㕤㐹㐰㙤㉤〹攸挱愶㡥㐳扤ㄲ〱敢攸㘵㍤㠴晡散慢㉡挳攴㑦ㅤ㐳挵ㄴ晦㠹愸㌶㥣昵晢愳㔱昵〹㘰晥挳攴㠱㌰㥢㠳㈸ㅡㄸ㕤改㝡㝡㌳扢愸㑥㠲㤳ㄱ㜴戴㌹ㄴ收㘰〸㜵㌲㡡㐲挰ㄶ㈸改㡦㝡ㅦ㙤ㄴ〹昸〱搴㤵〴㙣つ㝣挰散挱愶㑥㐱㍤㍦〲搶㔷㈳㘰㥤㘳愸㐸㐰㌸ㅤ㥥㠴㠰攱っ昹戵慡〴散〴戳㌹㤲㘲ㄴ愳㉢ㄱ戰戳㕤㔴捣㑥ㄸ挱搵搹㠵愰敦㐳愸ㅦ愲㈸〴散㡡㤲晥愸攷摤〴㥣〹㜵㈵〱㡤挰〷捣ㅥ㙣敡㉣搴昳㈳攰愹㙡〴㍣改ㄸ㉡昲㈳㝥っ㑦㐲㐰㤲㈱㍦㔱㤵㠰㌴捣收㔸㡡㍤ㄸ㕤㠹㠰㜱㜶㔱㥤〳㐷㈳戸㍡㝢ㄱ戴㌷㠴㕡㡤愲㄰㌰ㅥ㈵晤㔱て戸〹㌸ㄷ敡㑡〲㈶〱ㅦ㌰㝢戰愹昳㔰捦㡦㠰㍢慢ㄱ㜰㠷㘳愸挸摥戸㄰㥥㠴㠰㤹っ昹戶慡〴捣㠲搹㥣㑤㌱㠷搱㤵〸㤸㘷ㄷ搵㐵㜰㌴㠲慢㌳㥦愰〵㄰敡ㄲㄴ㠵㠰㠵㈸改㡦扡挱㑤挰挵㔰㔷ㄲ㜰㈰昰〱戳〷㥢扡ㄴ昵晣〸戸戲ㅡ〱㔷㌸㠶〷扣戹㈵㤷挳㤳㄰㤰㘳挸㤷㔵㈵挰㠲搹㉣㔰㉣㘶㜴㈵〲㕡散愲扡〲㡥㐶㜰㜵㤶ㄲ㜴㌸㠴扡ち㐵㈱愰ㄵ㈵晤㔱攷戹〹戸ㄲ敡㑡〲㤶〱ㅦ㌰㝢戰愹㥦愲㥥ㅦ〱㘷㔴㈳攰㜴挷㔰㤱昹㜲つ㍣〹〱慢ㄸ昲愹㔵〹㌸ㅡ㘶昳ㄸ㡡㘳ㄹ㕤㠹㠰攳敤愲扡ㄶ㡥㐶㜰㜵㑥㈰攸㐴〸昵㜳ㄴ㠵㠰㤳㔰搲ㅦ㜵慣㥢㠰敢愰慥㈴攰㔴攰〳㘶て㌶㜵㍤敡昹ㄱ搰㔵㡤㠰㑥挷㔰㤱㤷㜳ㄳ㍣〹〱㍦㘶挸换慡ㄲ㜰㉥捣收㙡㡡昳ㄸ㕤㠹㠰ぢ散愲扡ㄹ㡥㐶㜰㜵㉥㈴攸㈲〸㜵㉢㡡㐲挰挵㈸改㡦㕡散㈶攰ㄶ愸㉢〹戸っ昸㠰搹㠳㑤晤〲昵晣〸㌸愴ㅡ〱〷㍢㠶㡡慣愱摢攰㐹〸戸㤶㈱ㅦ㔸㤵㠰㥦挳㙣㕥㑦㜱〳愳㉢ㄱ㜰㤳㕤㔴户挳搱〸慥捥捤〴摤〲愱敥㐴㔱〸戸ㄵ㈵晤㔱㜳摣〴摣〱㜵㈵〱户〱ㅦ㌰㝢戰愹扢㔰捦㡦㠰愹搵〸㤸攲ㄸ㉡㤲㥡㝥つ㑦㐲挰㙦ㄸ昲愴慡〴摣〷戳㜹㍦挵〳㡣慥㐴挰㐳㜶㔱摤ぢ㐷㈳戸㍡てㄳ昴〸㠴㕡㠳愲㄰昰㈸㑡晡愳昶㜰ㄳ昰ㅢ愸㉢〹㜸〲昸㠰搹㠳㑤摤㠷㝡㝥〴㠴慢ㄱ㄰㜲っㄵ㈹㔷て挲㤳㄰昰㐷㠶摣㔸㤵㠰㍦挱㙣慥愵㜸㥥搱㤵〸㜸挱㉥慡㠷攰㘸〴晥捣ㄷ〹晡ぢ㠴㝡〴㐵㈱攰㈵㤴昴㐷㡤㜲ㄳ昰㌰搴㤵〴扣〶㝣挰散挱愶ㅥ㐵㍤㍦〲㠶㔶㈳㘰㕢挷㔰㤱㄰昶㌸㍣〹〱敦愰㔱戵㜵㔵〲摥㠵搹㝣㡦攲㝤〸ㄷ〱ㅦ搸㐵昵〴ㅣ㡤攰敡㝣㐸搰㐷㄰敡㐹ㄴ㠵㠰㡦㔱搲ㅦ搵攰㈶㠰改㘵㤵〴㝣〲㝣挰散挱愶㥥㐲㍤㍦〲敡慡ㄱ搰搷㌱㜸昳搵敡㥥㠵愷㑤挸㌳敡捦㠰ぢぢ㕢慣㈳㤹ㄸ㌱愸㠰摦戲㌴㉤敦敡敥㤰㉣㡥㠱㠵㐹ㅤ晢㜵㜴㑦㙡改㕡搶㥡㔹㌵戸攰㉣㉣㕡㘲戵㈳挷慡ㄳ愹㔶ㅥ㕤挷戲㘵㔶摥㉣捣敢㔸摥㤹戳愶㑦晡㉥攴㘰㘱晤戰改㈴晤慡㔶攱昳敤搲㡡㙡㔰ㄳ扤〴㥦㥡扡㍦挰愱㌷㍢挴㌵挷㕡㥡捥て〲搸㔰㘲㜴㝥㑢㜷慢搵扦㈰㜶㔹慥㉦㠰㐵㈴慥攵晢ㄵ收㉦㐱搶挴愴㠱㠵愹㥤㉤昹搶㤶㜶㡢ㅢ〳㈹〲晣㠱搰っ㙢㌱㤲搴㘶㜷㜴戵昰挷㑢〳ぢ昳㍢㌳敤㕤换㤸㙦㤳㕢戵㜹㔹㐹愶换敡ちㄳ㕢摡扢搰㡣㙣㐵㉥㌷ㄴ收㉤改㌸ㄲ扦愳㕢摥搶㍥㌵戳慣敢㍢戱㔵ㄴ㌷㡢㝣㘴搳愸㕡㔵㕢慢敡㙢敢扦敤昶㌱扥挲㍥戶㍤㍡㘸慥搳敡戶㠶㌹扦㔴ㅡ〶㐵㜷㘷㑢㜶㌹愹㤳搶㌸㌵搳㤷㐲戶㘶㑤摤ㅦ戱搴挳㠴㌹愷捤㥤㈴㐲㈶挸㌱敡戲㕦っ昹收㙡ㄵ㝦愶戸㍤攰收搷〸㙣挰㌷㄰晢㑣㕤㌰扤㤴㍡晡㍦晡捤㕦摤㜳昰散㥤㠶昴昶挱㘲愶摥㤶〰て戲㍢ㄳ㜵散㕢搸㐷搱㈷㔸昲㜶搰㐰㐱㌰散慢㠳㑡㡢㔳㤰散㌵愰㌰㈳㤳戵㕡㌱攱摣㤶改ㅥ㘴ㄷ㤸㍣搰㤶㘹敤㜲㙣㑤ㅤ㙤㙤ㄹ㜶㍥㜶摣㜹戹㑣慢㔵㕦㤸戰扣扢〳㍦ㄸ㌳ぢ㄰搲㐳ㅤ㔵㘶㈵㔴㤹㤵愲ㅡ㔰㤸换摣㔵㔹愶慦㡥挵㤹捥㤶敥㈵㙤㉤戹㝡ㄶ㤸㕦晡㥤攸戵㌸㤲昴〵㤹晡愳㡦㉡摥㘹㜰㝢㐲ㄸ㥢扢ㄱ㤳昲愴㡥㥢ㅦ㝤扢㔶ㄹ昸愷扥㘵㙡㈳㡥㐱㜲㙡㌱㔵ㅦ攴昶挱愳ㅣ㤴㈴㤶㡦㘵扥ㄲ㡢ㅦㅦ㡦㉥㉡㠷㈹戵㤶〰晣㤹戵㠰㜳㠱㝦㝤㥦㠷攸㌱敦慤ㅦ〰㠱ㄹㅤ㤹晣ㄴ愴㉡㜵㜴昶㜳㝥愳㕡㡦㑤换㠳㑥㘷㤰㤹㠸㑤㐸㙥㐵搲散㡡㤶扣搵㔹㑦挵㍣㑣敤昷㘵づ愳㘱㙦㐳㑣晢昶愹愹慢敢㕦敦搷搶㜴敤㙢愴㤳摦攵晥㡤敦昴ち晦ㅢ收愴昶收摡〶〲㜲戲㠲㘳晣㡡㤷敢昴㘷㈸戹㍥ㅥ〰㝦ㄳ㙡ㅡ㄰㜵㉦挰攸摤㌶攵㐹㠱㐸ㅤ㌴〱敡㉢扦敥㘴扡㘲㍤㔲晢㈴捦戱㑥㔶愴扦㉢㍦搱戰㔳ㄳ敢昵㑦㐶㡤㜹攸攵㔶㍥㘰ㅦ㘹㤹搸㠰㜳㐴㑤㙤㙤㕦㙣㙡挳㥢㐳㔶搱㉣㥣戵捤戳㈴㜱㔱敤㠰㄰㡣㝥㠸㌸挸㥤〵晥㥢㡢㍦愱昴摥㔷っ〴㑣昹ㅤ㜳㐰扤㡣㑡㝡敤つ㉣㍢昴〴戸昶晤戹昶㙦㐲搹挳㌱〲搳昲慥慣愴㐱っ愱㠰挳㘶㌷㜶㕦㐶㌱愵愵ㅢ㠱っ㈸㐰㘰㔱搲㠷戶㤵摤摡㔵㘹㜴㜱攰戰㘳愵愹㙣㈴戱㐳愵摤㍤戴ㄸ改㘳戶〷ㅤ慥戱㐶㙦㈰ㄹ㝣昸挴昸㕤ㅡ㡤㈸㍢㥤挴ㄹ㤰愸㔱搵㤳慦㕣扣昳㌴昲㍦ㄸ扢ㄸ〳搰ㅢ搰㈹〶昲㍦㠵㝦攸㐳㠳戰捣戱捣㕢㔰昵摣㐷㕣挹㘸摣晤〲ㅣ捦搸扡㠱㑥戶攳昴昶㉥ㅣ〷〲㑥〹㐷昹㐱捥攲慣攵摤㘵㤶捣捡挱㡥〵㈹㥣戳摡㜹戲捥㜴收扦㈳〷㜶慣㥢㍤ㄲ㤱㘳昴户ㅣ㈵挲〹㍦慥挳㌱挶晤つづ搷㙦挳戲㈹戹㝣つ挰て㈴摤挵ㄴ扦㝡㤶㘶㕡㤹㜶搹ち昳扡昳㤳慣ㄵ㌲㘴㥦㙤㘱扣㡤㕦愳户㕡㠳愵㐲戱㈸〷㌱戳㌰㈱摢㠵攱㕦㌷捦攸捥㤲散改㘶㘱慥搵㥡攱敦㉤㜰〲㜶㤶㘶攷扡㤱戹㕡㜴挰摦㔲㝣㜷戶㄰ㄸ改敢㙣㈵㈵摢挹攸愱昳㤶慦〴㜷愲㙦戹㔵㜱㔴㉦挸攷挳扤搵愵㤷昰㜳挳摥㌵㝡挱戹㈸㜸〷敥㝢ㄸ㐷攲㘰敢㑥扣攴㥥㌴㔸攷〳摢㠷㌸㌹㝡つ搰㍡づ㌶〷昲昲愰戳ㅢ㍦㌸攲敦搵ㅢ戸敢戴攲㙣摣摤㠲㜱㔵敢慡㐱㠵改敤戹搶攵㜹㑢〶㘵晡愰㉤㘳戳敦挴昶敡换攱㠶扤慤㝡攰挵㈱㘵㍡㥥攴愱㝦㠰昲敤慦搱捣㈰昶㌴ㄹ㈲挱㐷挰摣摣搹敦晥㠶㐰㌶㌹换㌵㠰㑡㥢㤷㜲戴攵昹づ㌸戴㔵愸㜸㑣㘳慡㘲㌱㔱㔶昶㌸ㄷ㙣㐶挷㡣づ㕥攳戹㔴搳㕡㙣搵㜷㘲㍢㘱㍤敤捤㘴ㄸㄸ㥡㝥换㍤㠴㑥㜰搴㤳晦㌰〶㜵晥摦㥢攷ㄸ㥣㘵搴㝢㔰昰慡ㄹㄳ㑡㘲㐲搷攰㈵㔸㙤改㍡㑣扤㡦㌲慦挵捣㉤戰搵搴〶㉣昱ㄲ〷㈷㉢㝢挸扢ㄵ戴扤て㜹㍦㤴ㅡ㜰㌲㠴㑥㥣㠲晡ㄸぢ㝡愰㠴㐵㍤㔰摡ㅡㄸ㜳ㅢ〲晦敥て搸㤶㠰愱㄰㜵晦〴挰㝢愰愹㥡昴㠹ち㌵㜵㙤ㅣづ搶户㜱㔸㡣摤搴挰㡦㘵㤰搴㡡愱戵搱扦晥ㅦ戰㥢摢〱昵捣搳㑦㡦挳㜲㡤晡ㄴ㐲〷挸换ぢ㘷㈴户㍤摢摦〱㐲㤱㔸摥搷㜱摤㠵攰晤〸㠷㔳㕥昹捡㠷㜴扡慥㙤㜱戹攱㜰㍡㡣㑥㤸ㄹ㘹㜳敡㕣㐶㡣㠰戶㜷㑥敢㔰つ㕦晣㤰㠴㑥戰㈰㝦㑣愳搴㈱扢挶收㈳㠱㌱㐷ㄱ搸捦ㅦ昰㍤〲㜶㈶㠰㔹㤷ㅣ㥦ㅢ扢愰攴ㄹ昷攲㌷搱㍥攳摥㕤〱慣〹㈸愶㕦敡愶㕤攳摥搱昴㍣㠶㥥㤹㉡改㘵㡢昹㤱㜶て慣捡ㄶ戳㈷愵〷㌶搲〹搳㈸换搸ち㐱摢㍢㕢㐳㔱つ摦ㅡ㌳㑣㈷㥡慤敤戰愴㐳㜶戱ㄵ〱挶㡣ㄲ戸扤㍦㈰㐶㐰㥣〰愶㘸ち㕢〹㤴捡搹攲㐳㉣㝣搸㑡〱〸戶㤸慢愹㥢㜶戱㤵愶攷戱昴捣扣㑡㉦㕢㑣愶散㠵慤㐶㐰㠴慤㍤改㠴㌹㤷㘵㙣敤〵㙤敦㙣㌱㌷ㄳ㕦㑣戳搲㠹㘶㡢〹㥡㍡㘴ㄷ㕢攳㠱㌱㈷㄰挸攴㑤ㅦ挰㐴〲㥡〸㘰㍥愷戰㌵〹愵㠶戲㙢㉡㍣愲挱㠷慣㈹挰㠱㉣收㜵㙡挷㉥戲愶搲昱㌴㍡㥥〰㠰㤷㉣㈶㕥昶㐲ㄶ搳㌲㠵慣㝤攸㘴㌲㑡㘵㘴捤㠰戶㜷戲愶愲ㅡ扥㌵收㑣㍡搱㘴㌱㤹㔳㠷散㈲㙢㍦㘰捣㔹〴㌲搱搳〷㌰㥢㠰㌹〴㌰昷㔳挸㥡㡢㤲愷㙢攱㠷摥㍥㙣捤〷㄰㙣敤攷昲散㘲㙢〱㍤㉦愴㘷㈶㙣㝡搹㘲㤶㘶㉦㙣㌱㠷㔳搸摡㥦㑥づ㐲愹㡣慤〳愱敤㥤慤㐳㔰つ㕦㈴㠳搲㠹㘶㡢㤹㥦㍥㘴ㅣっ㡣㜹〸㠱捤晥㠰㐳〹㘸㈶攰㌰〰㠴慤挳㔰㉡敦㕡㜸㐰㠱て㔹㔹攰㐰ㄶㄳ㐶㜵换㉥戲㜲㜴㥣愷㘳㈶㜷㝡挹㘲㐶㘷㉦㘴㌱摦㔳挸㉡搰〹ㄳ㍦换挸㕡〲㙤敦㘴㌱㐱ㄴ摦ㅡ戳㠵㑥㌴㔹扣摢愹㐳㜶㜵慤愵挰㤸㠷ㄳ挸っ㔲ㅦ㐰㉢〱㙤〴㌰愹㔴挸㙡㐷愹㥣㉣㍣昰挵㠷慣㘵挰㠱㉣㈶㤷㙡挷㉥戲㡥愰攳㑥㍡㘶㈲愸㤷慣㔳愰敢㠵㉣收㠶ち㔹㝣㠰㥣㍡つ愵㌲戲㔶㐰摢㍢㔹㑣㈶挵ㄷて㌶愱ㄳ㑤ㄶ㌳㑡㜵挸㉥戲㔶〲㘳慥㈲㤰搹愶㍥㠰愳〸㌸㥡〰㈶愰ち㔹挷愰攴搹て昱慣〲ㅦ戶㡥〳㄰㙣㌱ㄳ㔵㝢㜶戱㜵㍣㍤㥦㐰捦捣ㅡ昵戲昵ㄳ攸㝡㘱敢㌲㐰㠴慤㤳攸攴㜲㤴捡搸㍡ㄹ摡摥搹扡ㄲ搵昰挵ㄳ㔴攸㐴戳㜵ㄵ㤶㜴挸㉥戶㑥〵挶㍣㡤挰㥦晡〳㑥㈷攰っ〲㤸慤㉡㙣㥤㠹㔲㌹㕢㘱晦㘳晣㔹〰㠲㉤愶慤敡愶㕤㙣晤㠸㥥捦愶㘷愶㤸㝡搹㘲㕥㘹㉦㙣㌱敢㔴搸㍡㠷㑥㤸㝥㕡挶搶㙡㘸㝢㘷㡢㘹慡昸㈲㌱㠱㑥㌴㕢捣㔵搵㈱扢搸㍡ㅦㄸ昳〲〲㤹挷敡〳戸㤰㠰㡢〸㘰㙡慢戰㜵㌱㑡攵㍢愲晦㈱晥㔲攰㐰搶ㅡ㤷㘳ㄷ㔹㍦愱攳换攸昸户〰㜸挹㝡ㅣ扡㕥挸㘲㠶慡㤰㜵〵㥤㌰㔵戵㡣慣慢愰敤㥤㉣愶戴攲㡢㍣㘶㍡搱㘴㌱慦搵㠷㡢慢㠱㌱㝦㐶㈰㜳㕥㝤〰搷㄰㜰㉤〱捦〲㈰㘴㕤㠷㤲愷㙢攱㤱㐳㍥㍢攲昵〰㠲㉤收挳㙡捦㉥戶㙥愰攷ㅢ改昹㘵〰㜸㔷搶戸㠹ㄵ㤰㕤挱晦㥣㍢㜲户㘰㤹搷㑡慦〰挳扢㜲晡㔳㝥㉦改㔶〷昵㉡㔰㙦ㄳ㠲晦㝢扢㌷愱㤸㈳换晢ㄳ㐸㥦㐶㜵㔹〱戹㐰晥㤵攳散㜵搸㜹㤱㙣㝦慡㕦挶慤〷捥摥戰换〵㡡㘲〴ぢ敥换㌸㘶搹捡㠶扤ㅤ扥ㄵ搳㙤敤つ敢㕣挶摤〹㙤敦ㅢ昶㉤㔴挳ㄷ㡦戰愱ㄳ㉣挸摦㍢㤰㥡㕤㌶敦㕣㈵摤つ㡣㜹て㠱捣搹昵〱晣㥡㠰㝢〹㘰ㄶ敦㍦改昷㌷㈸ㄵ慦扥㤸愸慢慢戹慥扥搶戰摡㝤慣挶愴㕡㙦ㅦ㘷㈶㙤㉦㝤㥣㜹戶㐲挵〳㜴挲㠴摢戲㍥晥㄰戴扤㔳昱〵慡攱㡢㍣ㄴ㍡挱㠲晣㝤〹愹㐳㜶ㅤ㄰ㅥ〱挶㝣㤴挰慦晣〱扦㈵攰㌱〲㤸捣㉢㝤晣㜱㤴捡て〸晥㕤晣㜷挰愱㡢㌳愹㔷户散敡攲㑦搲昱㔳㜴捣〴㕣㉦㔹捣扡敤㠵㉣收攴ち㔹捦搰㐹〳㑡㘵㘴晤ㅥ摡摥挹㘲ㄲ㉦昹㌱晦㐰㈷㥡㉣㘶昲敡㤰戱愸晢捤ㅦ㠱㌱㥦㈳㤰㔹扥㍥㠰㍦ㄱ戰㤶〰㈶晥ち㔹捦愳㔴㝥㐰㠸攰㤱㔱㍥〷㠴ㄷ〰〴㕢捣〰搶㥥㕤㙣扤㐸捦㝦愱攷攱〰㜸搹㘲㡡㙥㉦㙣㌱㠱㔷搸㝡㤹㑥㐶愱㔴挶搶慢搰昶捥ㄶ㌳㝥㠵慤搷攸㐴戳挵戴㕦ㅤ㌲ㄶ㌵㕢慦〳㘳慥㈳㤰㈹挱㍥㠰昵〴扣㐱〰戳㠴㠵慤扦愲㔴摥戵晣慦敢摦〲づ㘴㌱㕢㔸㍢㜶㤱昵㌶ㅤ扦㐳挷捣散昵㤲挵㜴摥㕥挸㘲戲慦㤰昵㉥㥤㌰敢户㡣慣昷愱敤㥤慣㜱愸㈶㘴㙤愰ㄳ㑤ㄶ㔳㠴㜵挸㔸搴㘴㝤〰㡣昹㈱㠱㥣户昴〱㝣㐴挰挷〴㌰愳㔸挸晡㍢㑡㥥慥㠵㐷㘰昹㜴慤㝦〲〸戶㤸㕡慣㍤扢搸晡㠴㥥晦㐵捦㑣〳昶戲㌵ぢ㍡㘱换昸ㄴ㤰㑤捦㤶㔰捣ㅢㄶ㉥㍦㘳ㄳ㑣㈰㉥攳昲㍦搰昶捥㈵ㄳ㡤㠵换捦改㐴㜳挹㙣㘳扤㐲㔸搴㕣㝥〱㡣昹㈵㠱捣㐴昶〱㝣㐵挰搷〴㌰㌹㔹戸晣〶愵㘲挷攳㡤㌸㍥㥥捥㠷㑡㤹换て㈸㈶㈹㙢挷㉥㉡㌱㡦㡢㥦ㄳ㐳㈸㈶ㄴ㝢愹戴愰敢愵攳㌱挷㔸挸攲〳㙡ㄵ㤳㡤换挸敡〷㙤敦㘴㌱㈹㔹挸慡愷ㄳ㑤ㄶ㌳㤳㜵挸㔸搴㘴昱攱搶㘶㠰㐰㘶㉤晢〰晡ㄳ㌰㠰〰㈶㌲ぢ㔹〳㔱㉡敦㜸㘱㝦戶ㅡ〰㐴挷㘳㐶戳昶散㘲㉢㐸捦㥢搱㌳戳㡦扤㙣㌱攵戸ㄷ戶㤸㤰㉣㙣つ愶㤳㘳㔱㉡㘳㙢㑢㘸㝢㘷敢㜸㔴ㄳ戶戶愲ㄳ捤ㄶ搳㤸㜵挸㔸搴㙣つ〱挶摣㥡挰ㄳ晤〱摢㄰戰㉤〱捣㝡ㄶ戶㠶愲攴㘱换晦っ戰㍤㠰㘰㡢改捦扡㘹ㄷ㕢㍢搰昳㡥昴晣㘳〰扣㙣㌱㍦戹ㄷ戶㤸扤㉣㙣つ愷ㄳ愶㌱㤷戱戵ㄳ戴扤戳挵㜴㘷㘱㙢㈴㥤㘸戶㤸昳慣㐳挶愲㘶㙢ㄴ㌰收昷〸㘴㍥戴て㘰㘷〲㜶㈱㠰㈹搲挲搶昷㔱昲戰攵㝦戳㜲㌴㠰㘰㡢戹搲摡戳㡢慤㌱昴扣ㅢ㍤㕦ぢ㠰㤷㉤㈶㌳昷挲ㄶ㔳㥤㠵慤摤改㠴㌹捦㘵㙣㠵愱敤㥤㉤收㐶ぢ㕢ㄱ㍡搱㙣㌱㐱㕡㠷㡣㐵捤㔶ㄴㄸ㌳㐶㈰㤳愷㝤〰㜱〲ㄲ〴㌰㥦㕡搸㑡愲㔴㍣㙣㐹〲㠸㍦㔹㘹攰㐰ㄶ昳慡戵㘳ㄷ㔹㘳改㜸て㍡㘶づ戴㤷慣晢愰敢㠵㉣愶㐵ぢ㔹攳攸攴〱㤴捡挸摡ㅢ摡摥挹㝡〸搵㠴慣昱㜴愲挹㘲㌲戵づㄹ㡢㥡慣〹挰㤸ㄳ〹㘴愲戵て愰㠹㠰㐹〴㌰昷㕡挸㥡㡣㤲愷㙢昹㕦挹㑥〵㄰㙣㌱〹㕢㝢㜶戱㌵㡤㥥愷搳㌳ㄳ愶扤㙣㌱㑢扡ㄷ戶㤸㐳㉤㙣敤㑢㈷㑣愶㉥㘳㙢㈶戴扤戳挵愴㙢㘱㙢㍦㍡搱㙣㌱昳㕡㠷㡣㐵捤搶㉣㘰捣搹〴㌲㉢摢〷㌰㠷㠰戹〴㌰㔱㕢搸㥡㠷㤲㠷㉤晦搱挵〲〰挱ㄶ㌳戶戵㘷ㄷ㕢ぢ改㜹ㄱ㍤㌳扢摡换ㄶ㔳慡㠵㉤㘳㝦㐰扥挵攸㠲改搸挲攵〱㙣㠲㜹搹㘵㕣ㅥ〴㙤敦㕣㌲㝦㕢戸㍣㤸㑥㌴㤷㑣攲搶㉢㠴㐵捤攵㈱挰㤸㠷ㄲ挸〴㙦ㅦ㐰㌳〱㠷ㄱ挰㥣㙦攱㌲㠳㔲昹㙥敡㝦㜷㉥〷ㅣ愸㘴敥户㜶散愲㌲㑦挷ㄶㅤ㌳㍦㔴〲㉥戰攴〴㕣愷㌰㠶昱愶慥㔵愴ㄵ㑡ぢ〵㈶ㄸ捥敢㕥搵㡡愴㑥㉥㌲㤵捤㕥攲散㈳搲㜲愰㐳㠲㕤㐷㈷㘶攴晢㝡ㅦ摣㔴慣晢っㅡ敥扦㠵攷㠱㤳㔲㡤㤶㙦㄰㘳摤㈵㕦㔴㍥㔴戱㔸㥦㠱㤷㥥㍥挷㍡晣ㄸ㑢㄰攲ㄶ㌳㕢㜲㥤ㅤ㕤ㅤ㠵敥㘱昳㤰扡㍣㡣て昰㉣㘰㑡㝥㐲摤㐵昰攸摢㈶㔷慣㙦㍢㕦愷戰㠲て戴ぢㅣ摥摥㜱㘴扢㐴㔳搷挵攷㤸ち㕦晤晡戱ㄹ㑥搴换㘷㈷㤰ㄷ慣〵㙤慣㙣㉥㠵ㅣ搸㈷搸〷㘵挴㕥㘳ㅣ㡥昲愸愶㠹㑤㜳㥢㈳昹㕣㌴㔶〸㐵㘳戱㔰㌲㤶㡡㘶戳㤱㘸㍣ㄹ㑡㕡愱㐲㉥㥣㑥㠶㘳㐶㙢ㄱ㥡挸攴㜲昹㜴㈸ㄱ㡦挴㈳㠰愶㌲㜱㍣〰戹㤰㑥㠵挳搹㑣㌴ㅣ捤〵晢㍡敥捤㌶搴㌱摢㈱㠲㜵㕡搵㐱搵㌲慡っ慤㉡愲敡㑣愸㌶㌶㐵㄰㉥昰㌳㝤㤵挳ㅣ㠲搵户㕦扦㡡愴戱㡡搴挲攲㈳づつ㠳㤹㠵㜵㍦〲捤摥㑣㌳晦㑡攵㕢㤱㤵㌷挳㥦搹捤㔵㔹づㄱ〸〶㄰㌸扥㌵挶ちㄴ㌷㙢㥡搸㕣晥㌲っ攳㐸愸〷㐰㉤㘹㄰㜳昱㘴㔳㘳㈵㌴㠳愰㜱愵㔲〷晢㍢㕥捣㔵㌰㥡㈳搸挶㜰㠸扡㠱搰㝢㈳㜵愵㌵扢㜲攲㤸愶ㅡ㜴㈵㉡捡㍡㙦㔶㤸戳㍣搳㡡㜷㜲捣㐲戲㑣㌷㔵摦㠵ㄴ㡢扥㜶捡㔲慦㥢㕢㔶攱愰㐳挸扡㤷㠳昲慤攵慣㥢㍣挵昲摢㈵㙣〴敡㑥敥戵㑦攸㔶㉡晢〴户㝦挰㍣ㄶ㥢㡥㌷㉣〷愱㈸晢攳㜱㔰攸㡦㙡昰搳搶〵愱摤昸㙣㈰㝡ㅤ㡣扤摥㜹晦て戳挰㐷户㈲㌱㙡㈳㤲敥㡦㐷㉣㙡㜳扦ㄸ搴ㄶ㕡㝢㈲㌱㘸〲攵ㅡ戵ㄵ戵晣㍢づ挴昰㐸挷㌵㌱㝥〰㐸搵挳㤷㍡〶㌰ㅥ挲捡て㐱㐳攰㠵㑣㤸愷㐰攲㄰戴㌵晤攳ㄳ摣㐶㉦㙣慢ㄷ㠶㍡ぢつ摢㘱㠱㕥㜸㠲昸慦㝥㠲摢挳㌳㕢㌱㑥㐵㌴㍥晢敢㘹㔰㤷敦慦愷㐳攳摤㕦㜷㜰扣㤸㘷挰㈸㉦〴㤱㔷㠳愸㘱搰换戶㍦ぢ㝡㉥挸摦〸㙡昹搷攵攲搲攴愹㠰㐷㝤㜵㠴㉦㙤㍢愱〲ㄱ收㌹㤰愰㙤㈴捡㜲攴㍥ㄷ㘵晢挸㥤捣㠴㜲㔶慣㄰㑢挵昰挹㐷慤㔴㌶㥥挸挷攳㜹㉢㤶挸愵愲㠹㤸戱扡〸つ㈵㌳搹㝣㌲ㄲ捤挷㈳㤹㔸搶捡㘶挳搱㔸㈴ㄵ挹㐵㠱捣㈴㜳昱攰㈸挷扤㜹ㅥ敡㤸攷㐳〴扦愷㔵愵㈳昷捥㕡㔵㐴愹㕤愱攲搱㕢㉤挶㙡昰挸㉡㐷挸㑢改攵㈷㄰㠱攰㘸ㄸ昱慤㌱㜹㠴㌴㜹㍣㌴㜹〸っ㡥搱晡㉢愹摡㥤㠸㐶〸搵㐸㘷㉣㕤つ㝤㤱挳㄰戵晣㍢挴㤷挳㠳㝣㌹っ愳〲㥣搴㤸搷㐱㠲挳〸捡挲攱捦㔱戶㌹捣收昳戹㐸㉣ㅣ捡收㤲㔱㥣搲㌲改㜸㉣㤲㉥㘴挳昹㔰㉥ㄶ㡥㘷戲挶昵㈵㘸㌸㘶㐵㌲㠹㔰㍥㥤捤挷愲㤱㘴㌶㥣㡤攷㌳戹㔰㌶㤲〶昳昹㕣㌰敡戸㌷㙦㐰ㅤ昳㐶㠸㘰㑣慢㑡ㅣ挶戵㡡〰㠱慡ㄴ㔴挲攱ㅣ㌷㠷扦愴晤㔷㄰㠱㘰ㅡ〰㝣㉢㌸ㅣ慢昵㜷ㄲ㥢㈰㈲づ愱昶㠴㕥㌸扣〷晡㈲㠷㝢㔱换扦愹扥ㅣ㑥昶攵㜰㙦㔴㠰㤳ㅡ㜳つ㈴㌸ㅣ㡦戲㜰㜸ㅦ捡㌶㠷㤹㜸㈲ㄳ㑥ㄷ愲搹㄰㌸㑣㕢攱㔴㍡ㅦ㐲扦〴㐱攱㐸㍡㕦挸ㅢ昷ㄷ愱戹㘴㌲㤳㠹愷㔳㤹㐸㈶ㅡ戳㜲愹㔴㈴㔳㠸攴戲昹㙣㌲ㅤ㠹挵㈳㠹攰〴挷扤昹〰敡㤸て㐲〴㈷㙡㔵㠹挳㈶慤㈲㐰愰㙡ち㔴挲攱ㅥ㙥づㅦ愳晤㜱㠸㐰㜰㉡〰昸㔶㜰挸㐴ㄶ搱㍦㐵㉣㌳搰捣㍤挹攱㍥㔰ち㠷捦㐲㕦攴㜰〶戵晣ぢ晢㜲戸扢㉦㠷㌳㔱〱㑥㜰㝦ㅤㄲㅣ敥㠷戲㜰昸㈷㤴㙤づ㔳戹㐲㈸ㅣ㡥㈶㈲愱㜰㍥㤶㡣挷㔲㠵慣㠵ㅤ㌳㥣㡣㘶㜳㤹㜰㍥㙤慣㉤㐲㘳搱㝣㌲ㄹ捤ㄵ挲㜸摢㔹㉣㤹㐸愷㉤㉢㤱捥㘷ㄲ攱㕣㈴㤲㑢㠵昲挱㔹㡥㝢昳㜹搴㌱晦っㄱ㥣慤㔵㈵づ攷㘸㔵ㄱ愵收㐳㈵ㅣ㡥㜲㜳昸ち扤扣ちㄱ〸㉥〰〰摦ちづㄷ㙡晤㝡㘲㈷ㄱ搱㐴づ昷㠷㕥㌸㝣ㄳ晡㈲㠷〷㔲换扦愱扥ㅣ㙥攳换攱㐱愸〰㈷㜸ㄴつ㈴㌸㍣ㄸ㘵攱昰㕤㤴㥤㝥ㄸ㐳慦㡡挴㌳愹愸㤵㡣愵㔳戱㙣㌴㥣㈸㈴ち愰㈵㥣㑢㐴昲〹攳扤㈲㌴㤹捥㘶ㄲ㤱㔴捡㡡㠶㌲戱㐴㉡㡤昷ㄱ㔸搹㘸㉡ㄵ㑡攵ㄳ㐹㡣㘵㠳㠷㌸敥捤昷㔱挷摣〰ㄱ㍣㔴慢㑡ㅣ㌶㙢ㄵ〱〲㔵㔹愸㠴挳〶㌷㠷晦愰晤㥦㄰㠱㘰づ〰㝣㉢㌸捣㙢晤㘷挴敥㑢挴㍥攴戰〰扤㜰昸㌹昴㐵づ㤹挸㈲ㅣ搶昹㜲搸挷㤷挳ㄶ㔴㠲ㄳ摣ㅦ㠶〴㠷㑢㔱ㄶづ扦㐱搹改㠷攱㐴㈲㥤挸㠵㈳昹㙣㈸㤶户愲㤹㔴㌶ㄳ捦㐶㜲㤱㜰㈴㤹㑣㈵搲㐶㑤㥤㠶收㜰〲㐹ㄴ㐲挹㜸㌸ㄵ㠹㐵㜳挹㔴㈴㡥㍤㍥ㅢ㑡挵㈳戸㍥㐸愴㠳㠷㍢敥㑤㠵㍡㘶㉤㐴戰㔵慢㑡ㅣ戶㘹ㄵ〱〲㔵换愰ㄲづ晦昳戹敢㥣㔲㑦㍢㕦㔵ㄸ〸ㅥ〱〰扥ㄵㅣ㜶㙡晤㐰㘲攷ㄲ㌱㠷ㅣ㜶㐳㉦ㅣ〶愱㉦㜲戸㠲㕡晥㝤㠴㘶昴ㄸ愷㜴㕥晥〰摡捡攱捣㤱愸㈰ㅣ㙥〱㔷攰㜰㈵捡挲攱㤶㈸摢ㅣ收挲㠹ㄴづ㜳㜸ㄷ㘱㌲ㄲ㑢㈶ぢ改㈸㑦戶㌸㐵㘴ㄳ㜱㉢㔷㐸ㄸ㕢㤵愰㔱散散㠹㔴㍣ㅢ㡤㠵㘲戱㜸㍡ㅢ㐷㑦つ攵㜲愹〴㜸㑣㈷戳挱㔵㡥㝢㜳〸敡㤸㕢㐳〴㡦搲慡ㄲ㠷㐷㙢㔵ㄱ愵㡥㠳㑡㌸晣慢㥢挳ㅤ攸㘵㐷㠸㐰昰㜸〰昰慤攰昰〴慤摦㠹㔸㍥㈲捥攴〳攷搴㐹搰ぢ㠷摦㠳扥挸攱挹搴昲敦㉦扥ㅣ扥攰换攱㈹愸㈰ㅣ敥ち㔷攰昰㔴㤴㠵挳搱㈸㍢晤㌰ㅡ挷ぢㅤ挳攰㈲ㄳ挶ㄹ㌹㥣挹收攲搹㝣㈱ㅡ㡡㘵㌳㔶〶攷攵㌱㐵㘸㍣ㅢて攵昳戸㠶〵搱㌱扣㔴㈴㡤搳㜴㌴ㅤて㠵㘲㠵㘸ㅣ戴〷㑦㜳摣㥢扢愱㡥搹〸ㄱ㘴攲っ㕢㌴㑢ㅣ㥥愱㔵〴〸㔴㥤〵㤵㜰昸㡣㥢挳ㄸ敤㜱㠸㐰昰㐷〰攰㕢挱攱搹㕡㥦㈶昶㌰㈲㥡㈱搴㌹搰ぢ㠷㝢㐲㕦攴㜰㌵戵晣㝢挴㤷挳㠷㝣㌹㍣てㄵ㠴挳昱㜰〵づ捦㐷㔹㌸㥣㠰戲捤㘱㌸㙣攵戲挹㐸㈴㥢㐹ㄵ㘲昱㝣㉣㤵捤㐵㜳㠹㑣㈴㔲㈸攰昰㘸㐵㡤㠹㐵愸ㄵ㡡愵挳攱㔰㈶㤱戶搲戱㕣扡㤰㑥㘶㘲ㄸ收愴ち㘱摣ㄵ㐸㘵ぢ挱ぢㅣ昷㘶ㄳ敡㤸㤳㈰㠲ㄷ㙡㔵㠹挳㡢戴慡㠸㔲㤷㐲㈵ㅣ摥敤收㜰ㅦ㝡搹ㄷ㈲㄰晣〹〰昸㔶㜰㜸㤹搶捦㈲㜶㌱ㄱ戸㑢㔲愳慥㠰㕥㌸㥣ぢ㝤㤱挳慢愸攵摦㉤扥ㅣ摥攴换攱㑦㔱㐱㌸㕣〸㔷攰昰㙡㤴㠵挳㐵㈸㍢ㅣㄶ㜰㥦挳捡㈵搲攱㔰㈲㤶捡㠷㔲〹㉢㘲攵㐳㤹㔰愶㄰ち㜱㡣扤㝦ㄱㅡ㡢㈵㜳改㐴㉡㥦ぢ㕢㤱㔸㈲ㄲ㐶㙦㑣愶挳㘹㐰㤳㔱㜴换㝣昰㘷㡥㝢昳〰搴㌱て㠴〸㕥愳㔵㈵づ慦搵慡㈲㑡㌱㥦㐶㌸晣愹㥢挳挳攸㈵〳ㄱ〸摥〰〰扥ㄵㅣ摥愸昵ㄶ戱敤㐴戴㤱挳㥢愱攷扤㠵㠰扡ㄸㅥ㜹敤换摡〱戳㠵摥㜰つ㝢ぢ㡡挲㜱搹㌵散慤扥摡㕦㐰ㅢ挴㥦㜹㌸㉡慢㕦昹㘲㙥搷摡㌶㘲搰ㄴ捡㜸㠴ち戵晣㕢敤摥㘶扣挶㤴敢愲㜳㝣户搹㕤愸㈰摢散〸戸挲㌶扢㥢慥昰〹摥愳ㄷ㝥慤ㄷ敥㜵ㄶㅡ㝥㠳㠵晦㥤换挹㌵昰捣㔶㑣㕥㑥㥡扣㜸㌴㜹扤ㄸ扣㑦敢㤷㈳㑡㜹ㅢ㥣搹〵㤸㝡〰㝡㈱㜶愵㐳㠴㜴攰㠷愸攵摦㘹㙥㈲㡡ㄷ㠸愷昸ㄲ昱㌰㉡〸ㄱ挷搸㐴㍣㠲戲㜴摥㘳㔱戶㍢㙦㌲ㄶち㘷㔳㜹㕣搴挴㜳戱㐲㉡㥥㉡㘴㜰戶挱㈱㌴ㄷ挹㐶㤳戱慣㜱㕣ㄱ㥡㡢攴㔳搱㜸捥㡡攳㕡㈸㤶挷〹〹㘷慣㄰㠶昴㠹㐸ㄶ攳昸㑣㌶昸愸攳摥㍣ㅥ㜵捣ㄳ㈰㠲扦搵慡㔲攷㝤㑣慢㡡㈸昵㍢愸愴昳ㅥ㡤搵㈸㕥㈰㥥㑡㉦愷㐱〴㠲㑦〲㠰㙦㐵攷㝤㑡敢㝦㐸㉣ㅦ挵㘷昲挱㝥敡ㄹ攸㠵挳戳愱ㄷ晥愸晤㍤戵晣㍢挲㤷挳づ㕦づ晦㠰ち挲攱㙡戸㐲㘷晡㈳捡挲攱㜹㈸摢ㅣ㐶㐲挹㜴㈲㠳㜷ぢ㘷㌰捡挹挷戳愹〴㙥㝦㈶挳㌸ㅥㄴ搲㠹㜸㌲㘳㥣㕦㠴收㌱㐶戲愲戱㝣㈱ㅢ挵㈵㜸愸㠰㜳ㄶ愸㡢㠴挳攱㜴㉥㙦㈵㔲挱攷ㅣ昷收〵愸㘳㕥〸ㄱ晣㤳㔶㤵㌸㕣慢㔵㐵㤴㝡〱㉡攱搰㜲㜳㜸ㄹ扤㕣づㄱ〸扥〸〰扥ㄵㅣ晥㐵敢㝦㑡散㐹㐴㥣㐸戶㕥㠶㕥㌸扣〶晡㈲㠷慦㔲换扦㠳㝣㌹㍣挰㤷挳搷㔰㐱㌸扣ㅥ慥挰攱敢㈸ぢ㠷㌷愰㙣㜳㔸㈸挴挳㔱㕣摦㠴㜲㘹摣㘵戶ち改㝣㉣㤳㉦攴昲㘰㉡㤱㑣㈴㔲挶㡤㐵㈸㕥〸㠶㍥ㄸ挳愱㌵ㄱ㡢愵ぢ㔶ㅡ搷㌸㌸戱攳散㤴㑦ㄶ攲㌸ㄱ慤㜳摣㥢㌷愱㡥㜹㌳㐴㜰扤㔶㤵㌸㝣㐳慢〸㄰愸㝡ぢ㉡攱㜰㤶㥢挳摢㘸扦ㅤ㈲㄰㝣ㅢ〰㝣㉢㌸㘴戲㡤攸敦㈶昶っ㈲㑥㈷㠷敦㐲㈹ㅣ摥ぢ㝤㤱挳昷愹攵摦㘴㕦づ㥢㝣㌹摣㠰ち挲攱晤㜰〵づ㍦㐰㔹㌸㝣〰㘵愷ㅦ㈶㈲㜸摡〴㉥㘴㜰慢㈲㤶挶㜰㌲ㅡ捦㠴挳ㄸ㘷㘲攴ㅤ㑡攳〲昱挱㈲㌴ㄴ㑥㘳愴ㅥつ㐷攲㠹㉣愸っ愷挲搹㝣㉥ㅤ㠹㐶㜰户㈷ㄶ㡢㠴㠲ㅦ㍡敥捤㠷㔰挷㝣ㄸ㈲昸㤱㔶㤵㌸晣㔸慢㡡㈸昵㑦愸㠴挳戴㥢挳㈷攸攵㜷㄰㠱攰㈷〰攰㕢挱攱扦戴晥ㄹ㘲捦㈱㠲㑦㈸㔴㥦㐱㉦ㅣ晥〱晡㈲㠷晦愱㤶㝦扢扢㌸㌴㥥〳愴晡捤挷摤㝣㠹晤ㅣ㕥㠴搸戵愸っ㘲扦㐰㔹㠸㝤ㅥ㘵㥢㔸㥣摡㘳㜸ㄹ㕤ㄲ攷㜷摣ㅡ㑢挴搲戹㘸㌸㤴捡㠰搲㔸㉣㥡㠸愷㡤㍦ㄷ愱㤸ㅡ挹㠴㈲戹㈴慥ㄴㄳ㌱㕣㈸㘶昳昱㔸㈲㤳挲㠵㔱㈴㤱㡡㘵ㄲ挱㉦ㅤ昷收ぢ愸㘳扥〸ㄱ晣㑡慢晥㐲搵㑢㔴㝤慤㔵㐵㤴㔲〸㔲㠸摤挹㑤散㙢慣昲㍡㐴㈰挸散ㅢ㔴慢㌱搶愱攸㜳摦㜲㍤搴攵昷㉤摦㠰挶㝢摦戲㡦攳挵晣㉢㡣昲捥㑡㜹㝢愵慡㠳㕥㌶挳摢搰ㄷ㌷㐳㍦㙡搱愸摡挶戵ㄹ㑡搷㐷㐳㝣ㄹ慦㐷㈵㝣昱㌰㈹戸〲攳㈶ち挲昸晢㈸摢㡣㈷㜱慦㈳㠴〱㘸㈲㠳㘱㘷㌲㤶㑦㠷戳㘹っ戱㐲戸㌹㔴挸㐷ちㄱ㘳㐳ㄱ㡡㙤挲敢换っ㙥㕣愶㘳㤱㈸慥㡢㔲攱㌸㡥㈳昱㘴㈱㤳㑢ㄴ㤲挱㠰攳摥晣〰㜵捣て㈱㠲晤戵慡搴㤵〷㘸㔵ㄱ愵ㅡ愰ㄲ挶〷扡ㄹ晦㠴㕥晥〵ㄱ〸〶〱㈰攳摥晢㤶㥢㘹晤㝦㠸扤㠲㠸换㈱搴㘰攸㠵挳㉦愱㉦㜲戸㈵戵攴戰㡦㉦㠷捡㤷挳慤㔰〹摦ㅡ㤳㌷挰挱攱㄰ㄴ㠴㐳扥摣搹收㌰㡤㈳㘷㈴㥦っ㘷㜰捦㈸㤶㑤攲㤴㠳㘳㙣㌶㤴挸挴㘳㔶挸㑡㘷㡣摡㈲㌴ㄱ㐹攴昲攱㐲㌶ㄲ㠹㈴㌱㐴つ攳㘶㐷づ㔷㔵攱㌸㍡㝢㌶ㅤ㠹〴户㜶摣㥢㝤㔰挷散ぢㄱ㘴慡て㕢㜴㕤ㅦ㌱昱㐷㔴㐵㤴摡ㅥ㉡攱昰戳晦戸㑥敤〱㝡改てㄱ〸敥〰㠰ㅦ㠷㍢㙡㝤〳戱搷戲愱㙢挸攱㜰攸㠵挳捤愱㉦㜲戸ㄳ戵攴昰〳㌴㔳㜹㥤晥㍥戴㤵搷改捣攱挱户挶摣ち慥挰攱㈸ㄴ㠴挳㈱㈸摢ㅣ攲戰㠸户戵㈷㘳搱㈸㉥㉢㌳〹摣搷捤㈶搲㌹㘸㘳戸昹㥢捦㠴㡣慤㡢搰㐴ㄴ〳㈳㉢㥤挴慤㕥㡣敡ㄳ昹㙣扡㤰㡦㈶攳㤹㑣㉥㥤换攰戶㘷昰㝢㡥㝢㜳ㅢ搴㌱户㠵〸敥慣㔵愵㝥戸㡢㔶ㄱ㈰㔰㌵ㅡ㉡攱㜰扤㥢挳㘱戴て㠷〸〴挷〰攰挷㈱ㄳ㠰㐴㍦㡡㔸㍥愲搱扣㠹ㅣ敥づ扤㜰戸ぢ昴㐵づ挳搴㤲挳ㄷ㝣㌹㝣摥㤷挳〸㉡攱㡢摦㤱挲ㄵ㌸㡣愲㈰ㅣ敥㠶戲捤㘱㍣ㄷ挷㐹㍤㠴慥㤵ぢ挵㔲㌹㉢ㄳ㡥攳っ㡦扢改搹㄰㐶㐹搱慣搱㔸㠴收攲戸挴㑣挴㜲戹㔰ㄴ㤷攸戱㔸〶昷捣㜹挷㌲ㄱち㈷ぢ戱㙣㌸挸晣㈰改㘱扢愳㡥ㄹ㠲〸挶戵慡挴㘱㐲慢㡡㈸挵っ㈰攱昰㈹㌷㠷〹㝡㐹㐲〴㠲㑣〲昲攳㤰㜹㐱愲摦㠳搸摢戹慡户㤱挳㜱搰ぢ㠷㝢㐱㕦攴㜰㙦㙡挹攱㐳扥ㅣ㍥攰换攱㜸㔴挲ㄷ〹㍤㜰〵づ㈷愰㈰ㅣ㌶愱㙣㜳㘸攱挴㤳挰挱㉦㥡挴挰㈸ㄷ攵㝤㈳㡢㝢㙢㍡ㄲ捦挷ぢ戱扣㌱愹〸㡤收ㄳ㘰㍢㑤扥愳戱㕣ㅣ㌷㐳㈲愹㕣㍣って戸搳㥥ち㠵㠲㑣ㅢㄲづ㈷愳㡥㌹〵㈲搸愴㔵㈵づ㤹㍢㔴㡥㔲㔳愱ㄲづ敦㜴㜳㌸㠳㕥㘶㐲〴㠲搳〰昰攳㜰扡搶捦㈱㤶て㡡㌴昹搸㐹戵㉦昴挲攱㝣攸㡢ㅣ㌲〱㐸㌸扣挹㤷挳ㅢ㝣㌹㘴ㅡ㄰扥戸ㄱ〵㔷攰㜰ㄶち挲攱〱㈸摢ㅣ挶㌰㥢㤰㑥挶㜱戵㤲挹挶昲搹㔸ㄶ挳㑣㡣ㅦ㌳戸改㠱㕤摡㑡ㅢ〷ㄶ愱戸㑦捥ㄹ㠸㠴㤵㐸收㘳戸摤㤹挱昵㝤っ晤㌰㡣㌷搱㈶搲㤱㜴㜰戶攳摥㍣〸㜵捣㠳㈱㠲㜳戴慡挴攱㕣慤㉡愲搴〲愸㠴挳㉢摤ㅣ㘶改㈵〷ㄱ〸㉥〴挰㡦挳㐵㕡扦㤸搸㠷戸慡て㤲㐳㐹晣㘱㘹㈹昴㐵づ㤹昸㈳ㅣ㕥攰收㤰挳㈳戹㙥㍥捦㤷㐳愶晦攰㡢扢〰㜰〵づて㐱㐱㌸散㐰搹收㌰㤱捤㐷㜱慦㌷ㄴ挲㔰㈸㤶换㐴㔳昹㜸㈲㥥换ㄴ㘲㠵㕣㈱ㄵ㑢㕡挶戲㈲㌴㥢挱㤴㔹㉡ㄶ挶散㈱㘶捦㜰㤶㑥㐵㐲㔱㕣㍤收㐰㝤挴捡攵㠳㠷㍡敥捤㈳㔰挷散㠴〸㌶㙢㔵ㄷ㔵摤㔴ㅤ愶㔵〴〸㔴攵愰ㄲづ捦㜰㜳戸㤲昶㔵㄰㠱㈰㌳㠵㠴㐳㡥㠴㑣㡥㝢㑣づ㜵㠲㑣ㅥㄲ晤戱挴昲㜱㤵收攳㄰挱〲昴昸攲㥡ㄵ晡㠱㝤敡㤶愲戰㐷昵攷っ戹搲㌲㐶攳㘹ㅣ㘵敦挳㥤㡣昷摢㌲㥤户愶てㅥ敤㘵㍦㄰慢㙦敤搸㙦攷㡢搹つ㝣〶ぢ晦敡㡥挷扡晥て晣戰㘷㤴㤲㡤攸㜱㐷晣㤹㈷㘱㠵敢㤸㘳攳晢戴て㍢㔱㘵ㅥ㥥㘹㘶㌵㌶㑤㑣㌶㑥㕥㤹戳㕡昹㘴ㄵ㘴愹愰㘲捤㤶㙤搳扢戰㠸㌷愴捤敦㤸㈰捦晢㘰㈶搵㘶㍡㤱㘵戴㝥㑤敢愸㤲㐶㍦㑣㐷㔷㥢搵㔹慣㠷搷㥥㈲㜱〹㠶搱㝣愹敢㤶愵㤲敢㠱㘲㐳㑢㕡㍣㐳〹㑦㜶戱昲摡㘳ㄷㅥ昵搰户戶㑦挵慢挶㈴ㄹ㘶㔲㐷ㅢ㕥ㅣ搹挸㈷㠸搱ㅢ㕥㐱㍣㍤㑦〲㠶晡㍣㑥㙤㘲㑢户㍣㡥㜰㍢搸㤵㜹㌸挸㌱㑥挶摡ㅡ攳㐶㑥ㅤ㤹っ搷ㅤ㡤つ攱㝤戲㐵搵㌶捡㘹㘷㡢散㘷〱昳㔴㌸㔴㑣㝥㈲昷捡㙣㘵㈳愷敢㐶㔲㈱㜵㈴ㅡ㘱㐳散㐹㜸ㅥ㍣搱㍣慣㔰㠵晦昰愴㘶愷㐰㝢〳㜳㡤戸㘷〳攵晥㝣扣户㔳ㅡ㙦晦㕦敦晣ㅦㅣ摦戰㕣搷㌸㐴つ㕦㍤愱㙥摤昱摥㌷㌵㐸㡤〷て戵㙢晣敤戴昱㡡㔹㐷愳愰㤵㤷㤴㤹敢戸戴ㅥ㐲㜵㈲愲㤷昰昲慦㡡搷㠵ㅥ攱ㄸ扣慦ぢ㔵挷挲ㄳ㘹㌱捦㐱扣摣ㅢ昹ㄷ搴㜷ㄱ搵昱摡㕣搴搰㝣㈲戴昸攲ㄹ搴愸㌴戰㡦㘲愲〸昷㔲搵㠶㘶戸㙢㐸㙦㍥㥦㍣㥤〱㜵㈹搲㉦㔸㐹㈲㕤㔲㉤搲挵㡥挱晢㉡戵攰㔹昰㠴㙦㡤㜹愹摤攸㌹㈸㐸愳㤶扢搱换搸攸㜹㌰搹㥢昲㕣㉣ㄹ㔷㐰攷昴ㄷ㤵〱㔸㙦户㠰㜹ㄵ搱捣㥤戰搱慢㠹扥㕡愳戱攱て㜱搰昶㠶扦〶㤶〶㈶㑡㙣摡收㘵㔶㠵搴搸攸捤㝢㈵㙡㤴㐸㕢㔷㈴㙤㝦㠷㥢㡡捤扢挸㌱㜸㕦扦ㄶ㘴㑡〶扥㐸㙥㐰散搸㔲搷愱㈰愴㉤㐰㡤攲㤶扡㤹㌴摣〰㤳㑤挳捦戱㘴摣敡愲㘱㑥ㄹつ扦㈴晡挶㈲晡㝡愲㙦搳攸㘴㔸捤㜴搰搰㘳㙦戹〳㤶㠶㕦㘲㜹搳㐸晢㤵慥戱搱愴摤㠹ㅡ㝥愴㑤㜳戸愹㈰㙤慡㘳昰扥戲㉤挸ㅣっ㝣㌱㌶㐲散㈰㡤㠹ㄴ㐲摡㘴搴㈸㤲戶㠶㌴㍣〰㤳㑤摡㝤㔸㌲敥搷㌴愰敦㑣㜰㘸戰晢捥㠳㐴㍦㔸㐴摦㑦昴挳ㅡつ搲挶㌹㘸攸㐱摡愳戰㌴㍣㠶攵㑤㈳敤㜱㕤㘳愳㐹㝢ち㌵晣㐸㑢㌹摣㔴㤰㤶㜴っ摥搷扣〵㤹㜴㠱㙦㡤昹㈴㘲〷㘹捦愱㈰愴挵㔱愳㐸摡搳愴攱㜹㤸㙣搲晥㠴㈵攳㔹ㄷつ攱㌲ㅡ晥㐰㌴搳㈱㙣㌴㌳㉡㡣攷㌴ㅡㄴ敦收愰㙤㡡搷挲搲挰摣㠷㑤㈳敤㔵㕤㘳愳㐹㕢㡦ㅡ㝥愴敤攲㜰㔳㐱摡捥㡥挱晢㙡戸㈰戳㉣昰挵㙤㈶挴づ搲晥㠶㠲㤰㌶ち㌵㡡愴扤㐲ㅡ摥㠷挹愶攱㕤㉣ㄹ慦戹㘸ㄸ㕥㐶挳㍡愲㌷ㄴ搱敦ㄱ晤㠶㐶愳愷㙤敦愰愱㐷㑦㝢ㄳ㤶㠶㝦㘰㜹搳㐸晢愷慥戱搱愴㌱㐹挲㡦戴慤ㅤ㙥㉡㐸ㅢ攲ㄸ扣慦㤳ぢ㌲慤〲㕦摣戰㐲散㈰敤㙢ㄴ㠴戴㉤㔱愳㐸摡〶搲愰戰㔶㌶㘹㍣㔱ㅢㅦ㙡ㅡ搰㜷㌶㜳㘸戰晢捥挷㐴搷ㄶ搱㘴挳昸㠷㐶㠳戴㠱づ㥡敤〶捣㑦㘰㘹㘰㜶〳扥㥢㜰㥥㘷㉡㠴搴搸㘸搲〶〲㍥㡡慢晡㍡挵㍡ち㌹㝢搶㍢摣㔴㤰搶捦㌱㜸㕦㐱ㄷ㘴ㅥ㠵㤰昶㌹㘲〷㘹㕢愰㉣愴搵愱㐶㤱戴㉦㐹挳㄰㤸㙣搲戶挴㤲昱戵㡢〶㔵㐶㐳つ㜲㤸ㄵ㌳ㅣ㙣㌴㤳㈴㡣㕡攸攴㕣ぢ㡡扦晡户㝢搸搴ㄷ㤶〶愶㌳攰扢〹愴敤愸㙢㙣㌴㘹㑣㠳ㄸ㐵慡㍣愴晤ㅢ攱昸づ㡥㍥㜳っ摥搷搶〵㤹㌸㈱愴〵㄰㍢㐸㘳昶㠳㤰昶㉦搴㈸㤲㌶㠰㌴散〶㤳㑤挳㘸㉣ㄹ㠳㕣㌴晣扤㡣㠶㈰搱捣㔸戰搱㘳㠸摥㕣愳搱搳㍥㜰搰㜶㑦摢〲㤶㠶ㄸ㌰昸㙥〲㘹㜱㕤㘳愳㐹㑢愳挶㈸ㅦ搲晥收㜰㔳搱搳摥㜱っ摥㔷摤〵㤹㈹㈱愴㙤㡢搸㐱摡㜸㤴㠵戴户㔰愳㐸摡㜶愴㠱㐹〷㌶つㄳ戰㘴散攰愲㘱㝤ㄹつ挳㠸㘶づ㠳㡤㥥㐸昴〸㡤㐶㑦㝢搵㐱摢㍢昳㐸㔸ㅡ㤸戰㠰敦㈶㤰戶慦慥戱搱愴㌱搱㘱㤴て㘹㉦㍡摣㔴㤰昶㠲㘳昰扥ㅥ㉦㌸ㄷ㥥㠴戴㕤ㄱ㍢㐸㘳㝥㠳㤰昶㍣㙡ㄴ㐹ㅢ㐳ㅡ㤸㘵㘰搳戰〸㑢㐶愳愶〱㝤攷㡦づつ㜶摦〹ㄱ捤愴〵ㅢ捤扣〷㈳愲搱㈰敤ㄹ〷㙤㤳ㄶ㠳愵攱㌰㘰昰摤〴搲㌲扡挶㐶㤳挶捣㠶㔱㍥愴㍤攱㜰㔳㐱摡攳㡥愱攲㤵㝡㑣㝥㤰㙢㤷戱㠸㕤㕦扢愸挳戵戶散㤲愵つ㕡㈱㜸㑦㘰㐱㌰㤳ㄱ㠴攰㐷攰扤㐸昰㕥㌰慡攵㌰㡤㉡〶㔸扡㘴戹扦㕡㠰昷㌹〶敦㙢敤㠲捣ㄹ㤰㐶㈷搹㡤㜲攲㕦ㅡ晤㡤扢搱㈹㙣㤴搳敦昶㜶㘲㌶㠰㌱つ㍡㝤挹㜲㌷挰愵㑢㤶㝤㠸㍥愱㠸㘶㐲㠰㌱㐳愳戱㔵㙦㜷搰昶㔶摤て㤶〶㑥摤攳扢〹㕢㤵昳晣㔲㘳愳户敡て〱ㅦ㔵㈴㙤ㅤ㤷攴㑣㜵慢挳㑤挵㔶扤挵㌱㜸㕦㠵ㄷ㘴㤲㠰㤰㌶ㅦ戱㘳㑢慤㐶㔹㐸扢〹㌵㡡㕢㙡㈱㘹戸〰㈶㥢㌴㑥晦ㅢ晢㙢ㅡ戰㉢晣摣愱挱摥ㄵづ㈴㥡搳昷㌶晡㝣愲て搶㘸㤰昶㌳〷㙤㤳㜶㈸㉣つ㥣慢挷㜷ㄳ㐸攳挴扥搴搸㘸搲㝥ち昸㈸ㅦ搲慥㜰戸愹㈰敤㜲挷攰㝤㝤㕥㤰㔹〱㐲㕡ㅥ戱㠳㌴㑥敤ぢ㘹㍦㐱㡤㈲㘹〵搲㜰ㄳ㑣㌶つ㥣敦㌷㤶戸㘸戸愸㡣㠶愵㐴摦㕣㐴㜳捡摦㘸搵㘸㔰㝣㥥㠳戶㈹㙥㠷愵攱㌶㘰昰摤〴搲㌸㤳㉦㌵㌶㥡戴扢〱ㅦ攵㐳摡搹づ㌷ㄵ愴晤挸㌱㜸㕦戹ㄷ㘴ㅡ㠰㤰挶〷㥢㠲㌴捥攵ぢ㘹㍦㐴㡤㈲㘹㉢㐸挳㐳㌰搹愴㜱㠲摦㔸改愲攱戴㌲ㅡ㡥㈲晡攱㈲晡㐱愲㡦搱㘸昴戴ㅦ㌸㘸扢愷ㅤ〷㑢〳㘷攳昱摤〴搲㌸㜵㉦㌵㌶㥡戴㘷〰ㅦ攵㐳摡㜱づ㌷ㄵ愴ㅤ敢ㄸ扣慦改ぢ㜲摥㕦㐸㍢ㄹ戱㠳戴戵㈸ぢ㘹㐷愳㐶㤱戴㔳㐹〳㘷换㙤搲㥥挷㤲㜱扡㑤挳㤴㤱㠹愸㍡搲愱挱敥㍢㘷ㄲ捤挹㜷ㅢ捤昹㝢攳㉣㡤㑥㐶㔴㤷㠳戶㐹㍢㥢㘸㑥捥敢㠳愲攲㈴㍤ぢ戴㌷㜰づㅥ摦㑤愰㤳ㄳ昶㔲愳㐷㍡㠷戵㡤㠷搷㥡㥡㡢㙦ㅡ慦㌸ㅢ㍦ち换摥㈱㘶扢挳㕡〵㥤㙤㡥挱晢搲扦㈰攷敦㠵捥昳戱㔶愰㤳㤳昰㐲攷攱愸㔱愴昳㐲慥昲〷㌰搹〴扤㡦㈵攳㘲㥢㈰摥〵㔵㡢ㅤ㠲㙣㍡㉦㈵㥡㌳敢㌶㝡〳搱㤷㘹㌴晡㘰捥㐱摢㜴㕥〱㑢挳㈷挰攰扢〹愴晤㑢搷攸㤱㌴昷㑤㑢㑥扦㡦昲㈱敤㔰㠷㥢ち搲づ㜱っ摥ㄷ〵〶㌹㘱㉦愴㕤㠳搸㐱ㅡ挳ㄶ搲づ㐲㡤㈲㘹搷㤱〶捥㝤摢㌴㜰㉡摥戸㕥搳〰搲ㄶ㌹㌴搸愴摤㐸㜴摦㈲扡㤶攸㥢㌵ㅡ愴捤㜳搰㌶㘹户挲搲㄰〰〶㤱㙣〲㘹㥣㘴㤷ㅡㅢ㑤ㅡ攷摢晤㐸摢捦攱愶㠲戴㤹㡥挱晢㜲挱攰收昰㈴愴摤㠱搸㐱ㅡ愷搹㠵戴㝤㔱愳㐸摡㕤愴㠱㔳攲㌶㘹㥣㝢㌷敥㜱搱㌰戵㡣㠶㝢㠹摥戶㠸收昴扢戱㐶愳㐱㜱㤳㠳戶㈹扥ㅦ㤶㠶㘱挰㙣ㅡ㘹㥣㔵摦㌴搲㌸挱敥㐷摡㕥づ㌷ㄵ愴㡤㜳っ摥ㄷㄲ〶㌹㈵㉦愴㍤㡡搸㐱摡ㄸ㤴㠵戴㍤㔰愳㐸摡㘳愴㠱戳摢㌶㘹㥣㙣㌷㥥㜰搱㤰㉣愳攱㐹愲㐳㐵㜴㈳搱㑦㙢㌴㝡㕡搴㐱摢㍤敤㔹㔸ㅡ㌸㌳扥㘹愴㜱ㅡ㝤搳㐸攳㡣扡ㅦ㘹㡤づ㌷ㄵ愴敤收ㄸ扣㉦㌱っ敥〵㑦㐲摡㕡挴づ搲㈶愲㉣愴㡤㐶㡤㈲㘹㝦㈶つ㥣昴戶㐹攳散扡昱愲愶〱㝤㘷㘷㠷〶扢敦扣㐴㌴㘷挷㙤昴㈴愲㕦搱㘸㤰戶㤳㠳戶㐹㝢つ㤶㠶ㄹ挰㙣ㅡ㘹㥣㌷摦㌴搲㌸㠵敥㐷摡づづ㌷ㄵ愴㙤敦ㄸ扣㉦㍥っ捥㠷㈷㈱敤㑤挴づ搲㌸㜳㉥愴つ㐵㡤㈲㘹㙦㤳〶捥㕦摢㌴㜰㍡摤昸㥢愶〱愴つ㜱㘸戰㐹㝢㡦攸㠳㡢攸〳㠹摥愰搱㈰㙤戰㠳戶㐹晢㄰㤶㠶㉣㌰㥢㐶ㅡ㈷捡㌷㡤㌴捥㤹晢㤱㌶挸攱愶㠲戴㠱㡥挱晢戲挴攰㔲㜸ㄲ搲㍥㐱散㈰慤ㅤ㘵㈱慤㍦㙡ㄴ㐹晢㤴㌴㜰㕡摢㈶㡤昳攷挶扦㕤㌴昴㉢愳攱㜳愲㍢㡢攸㘵㐴㝦愹搱愰戸㡦㠳戶㈹晥㥡㘸捥㡦ㄷ〷㈳摤㑥㠱愴㌶㜰ㅡ㝣搳攸攴㥣昹愶搱挹改㜳㍦㍡扦晥慣捡晤慥慦ㅣ㐳挵慢ㄷ㑦㠰愷摥㕥扤挸㠷㕦㔸㕤昲㍡愵〶慣㘱㕤㠱㤳捣晤ぢ戶㥡㜳攴昲ㅥ㥤㔶㜹搶挵〰扣ㅦ慤昳㜰慢㜳〶㕥〸㠸户愲捤㙢㘹㜳ㅥ戶㠰ㄷ〵昲戱㘶晡つ㕣愶㤴㔸搹㈸捣敡挴㉢戹晡ㄵ愶㜷攱㑤㌱昹晡戶搹㤹敥㙥慢戳晤扢昰ㄸ〴㍣㝤愴㉦㌷㉡敥㌵昴挱换ぢ㙡㝤ㅦ晣挱㈷㝡昸捥㐷ぢ㘳㡤㈵㍥昴摢㐲㙡昹㕡戵㙦昷㄰〴愳㙦扤摦㘳㙡昲慥㔷〶搶慡㉦戰戱敤㘴扢ㄳ㙡扥㤱攸㤱㐵㘲ㅡ愸㘹昴㠳攸㌳愱慢㑤㙥愲㐰〴捣㝡㘸攴㐱㜳㈲㙡敡㑥㐲㠷昰慥㈶ㅦ捡㌲㠵㍣搴ㅤ搹㤲敦㕥㘲㉣戱㕡ㄶ㉦改挶挳㔷晡敢㠷愶戰㤵扥㥣㔳敦㘹㍥㥦昷㙢晡戵㌵㘷㍡㍢㌳慢敡摢㥡㕢慤昶挵摤㑢敡㥢㔷㈰㝤〱慦㍡挴㕥㔵㕦㕦㙦〶㄰㡦㑤㌹昶戲㌳攱㤱㕥捤晥㉥㙤昰ㅣ㘸攴㄰㌰㠰戱て愴ㄸ〴ㄱ㔰慢㘱㘰㠷㌶ㅡ㔰㙣㐰づ㠳㤵挳㙢㑥㠶慤㘰㕡㐳㔷慤晡㔸昳昲㝥㘴㥢ㄲ㉦㥢戱㍥㙦昹㈸㘹㤶㥣っ愶㡡て摦戳㌹㔱攷挳㈷㜹㤹㝦挹扤攳扦㡡ㅥ㌲㐱㕤敡㌴㘴㜲㜳搴慡昷戴攳ㅡ㌷攱㐳攸㠵㠴㤷挸摥挶攳昸㌲挷㌱㌰昲㔱㔷㐱㈱㉢㍣㤴㡥戵昶ㅡ慤摤捥慤扤戱㍣㠸㌷㝣㠳搸㤱㉤㤶〷㌱摣ㄳ挴捤摥㈰㝥愹㥢摢挹摤摣ㅤ㕡㍢搲慤扤户㍣㠸㤷㝣㠳搸戹㌲㠸敦㝢㠲㔸攳つ攲㐱摤摣㘸㜷㜳㡦㙡敤ㄸ户昶挹昲㈰㥥昳つ㘲昷捡㈰挲㥥㈰㥥昶〶昱〷摤㕣搴摤摣㕡慤㡤戹戵㉦㤵〷昱愴㙦㄰挹捡㈰搲㥥㈰㕥昱〶戱㑥㌷户㠷扢戹㌷戵㜶㑦户昶扤昲㈰ㅥ昶つ㘲敦捡㈰㈶㜸㠲搸攰つ攲㘳摤㕣㤳扢戹㑦戴㜶㤲㕢晢㜹㜹㄰昷晡〶㌱戵㌲㠸改㥥㈰扥昴〶挱搹㈷搹㍢昶㜵㌷搷㔷㙢㘷戸戵〱㘸㜹㉣㜰㜶搱摢㝣㠳㤸㔵ㄹ挴ㅣ㑦㄰〳攰㠷晢扥晥㈸捥收㐸㄰昳摣捤㙤愱戵昳摤摡㙤换㠳戸搱㌷㠸㐵㤵㐱ㅣ攰〹㘲㍢㙦㄰㥣ㅤ㤱㈰づ㜲㌷㌷㔲㙢て㜶㙢㜷㉤て攲㙡摦㈰㥡㉢㠳挸㜸㠲ㄸ攳つ㠲戳つㄲ㐴捥摤㕣㑣㙢昳㉥㙤㜰㉣戴㜲捣戶攸戵㐰戱ㄸ㈲愰昶㠴㐱戶ㄳ㡦搹戵敡㈲ㅤ㕤搹㌱㝡㈹昱攵挷攸㔶慡㕣挷攸扤攰愷散ㄸ㍤㐹㍢戶㡦搱攷㙡挷㘵挷攸㘵昴㔲㝥㜸散昴㌸㥥攲㌸㉥㜶㠰㝤愰㤰搵敥〶戲㜸㡣摥㑦㙢㤷扢戵昳换㠳㌸挳㌷㠸㤵㤵㐱ㅣ攵〹㘲愱㌷㠸〳㜵㜳挷戸㥢㍢㔴㙢㡦㜵㙢昳攵㐱㥣攸ㅢ挴〹㤵㐱㥣攴〹愲攰つ㘲愹㙥敥㘴㜷㜳㍣㤳ぢ㍦愷戸戵摤攵㐱慣昲つ攲昴捡㈰捥昴〴戱挲ㅢ挴㔱扡戹戳摣捤ㅤ愷戵㍦㜲㙢㑦㜶㠲㌰捥㠶戶昲㘹㝦攵挳愸㈳㝣㐳㍣〷㌵㡤㜳㈱捡㠷㔱慢愱㜱㜷挷㔳扤㘱㥥愹〳㍡ㅦ挸㘲慦㌹㕢㙢㉦㜰㙢捦㜷挲㜴㡥㕤㉤扥㠱㕣捣ㄶ换扢敥愵㥥㈰㉥昴〶㜱愹㙥敥㌲㜷㜳㔷㘸敤攵㙥敤㌵攵㐱㘴㝣㠳戸慡㌲㠸慢㍤㐱㕣攷つ攲㐶摤摣㌵敥收㙥搵摡㙢摤摡㍢捡㠳㌸挰㌷㠸敢㉢㠳戸搱ㄳ挴㕤摥㈰敥搵捤摤散㙥敥㝥慤扤挵慤㝤戴㍣㠸㌹扥㐱晣戲㌲㠸摢㍣㐱㍣收つ攲㐹摤摣ㅤ敥收㥥搵摡㍢摤摡戵攵㐱㑣昷つ攲㥥捡㈰敥昵〴昱㘷㙦㄰㉦改收搶戸㥢㝢㑤㙢敦㜳㙢摦㉣て㘲㠲㙦㄰て㔶〶昱戰㈷㠸户扤㐱扣愷㥢㝢搴摤摣㠷㕡晢㕢户昶ㄳ㈷〸攳㌱㘸㝢摢㠹搳扥㈱㍥挱㜸戸ㄳ㤷㠶收㑦㔲攵㍡㥦㝣敡つ昱㜳ㅤ捣搳㐰ㄶ㜷攰慦戵昶ㄹ㤷戶㡥搷㕡ㅢ㝤㐹挸昹散㙦昹挸戸㘷搱㡥攲ㄵ㥣捣㠹晦摥㔹㘰愱㈱攰ㄴ昰ㅦ㑡扣㝥愲㕡㑡㙡〰晥㤳㝢㈶㈱戰挳㝢㈶㝣㤸㔲㝤慤愱㜸㉤㈵㠶摤ㅤ挳㌸㌱㈸挵敢㉢㌱㌴㍡㠶扤㘱㌰晦〴慤摡っ㠲敢㙢慥㘵㠹㤷㑥ㄲ捣昳捥〲ぢ㡡㤷㐲㠲昹㌳戵扣ちㄲ捣ぢ㉥㑣〳慦㜸㡡㈱㌶㙣攷㉥㈹㕥挵㐸晤ㄷ愹收〵㡣搴晦㡢戳挰㐲〳㉦㔶㑡昵㐷扡㑢㙡㘷㤴愴晥㑢㔴昳摡㐳敡扦散㉣㐸㝤㕥㘷㤴敡㡦㜱㤷ㄴ慦ㅤ愴晥㉢㔴㠷ㅤ㥢昹慡戳㈰昵㜹㠹㔰慡ㅦ㜳㤷ㄴ㠷晤㔲晦㌵慡㌹攲㈷搲㝣摤㔹㤰晡ㅣ摤㤷敡敦改㉥㈹㡥搸愵晥㍡慡㌹㔸㤷晡敢㥤〵愹捦㠱㜹愹晥㈴㜷㐹㑤㐵㐹敡扦㐱㌵挷搹㔲晦慦捥㠲搴攷㤸扡㔴㝦㠶扢愴㌸㑥㤶晡㙦㔲㍤挷戱㤹㙦㌹ぢ㔲㥦挳攱㔲晤昹敥㤲攲㄰㔷敡扦㑤㌵㐷户㐴㥡敦㌸ぢ㔲㥦㈳搹㔲晤㠳摤㈵挵搱愹搴晦ㅢ搵ㅣ㤸㑡晤㜷㥤〵愹捦㐱㘸愹㝥摥㕤㔲ㄶ㑡搲㝤户昲㜴昸㠲㌶㙣改改昰㡢戵㘱ぢ㜷㠷晦㠰㕥㤷㐲㐸㌰ㅦ戲搴㑡挱㤵昹挸㔹㘰㐱㜱㕣㈹㤸㡦愹攵㤰㔲㌰㝦㜷㘱ㅡ扡㥤〲晥㐳昷攵戰戱ㄸ扥攲㤰㔰敡晦㠳㙡㡥〶愵晥㍦㥤〵ㄶㅡ㡥㜱ち昸て㈵㡥昸㑡昵㑦㐰㐹敡㝦㐲㌵〷㜲㔲晦㕦捥㠲搴㍦搹㈹攰㍦搴㍦挵㕤㔲愷愳㈴昵㍦愵晡㑣挷㘶㝥收㉣㐸晤戳㥣〲晥㐳晤ㅦ戹㑢㑡㐶㐹搰㤸晦愶㥡㠳㈳㘹晦㍦捥㠲搴㍦摦㈹攰㍦搴扦挰㕤㔲ㄷ愳㈴敤㝦㑥昵愵㡥捤晣挲㔹㤰晡㤷㌹〵晣㠷晡ㅣ扢㔰㉤㈵㜵ㄵ晥㤳晡㕦㔲捤㈱㠹戴晦㤵戳㈰昵慦㜱ち昸て昵慦㜵㤷搴昵㈸㐹晤慦愹扥搱戱㤹摦㌸ぢ㔲晦㘶愷㠰晦㔰晦ㄶ㜷㐹㜱㌴㈰昵昱晢攰ㅡ挵㠱㠰戴慦㔸〲㕡敡摦攱慥搱㜰愷扢愴敥搱昵㙢㔹攳㕥㕤扦㡦扢晥ㅡ㜷㡤㠶晢摣㈵昵愰慥摦㤷㌵㜸晡㤵昶敢摣昵ㅦ㜵搷㘸昸慤扢愴㥥搰昵つ搶㜸㔲搷敦攷慥晦戴扢㐶挳㌳敥㤲㤲ㄳㄳ㔶搴慣㐷つ晤〹昲〴㈵ㄷ㠱㈶戴〳晢㌴晣〹攵㐵戰搶慥㔴戹挳昲㠷ㅤ昶敦㠶扥挳戶敤扢晦昸〱㤷慣㝢昲㡤搵㙢てㅥ昷捥㤷㤷㕤戶昶捤搵㑦㝦戹㈶㍢敥昱慢慦㝥㜴㥦㉢㥦㝥㘳昳挲㔵戵㜷晤㝢挶㔵挷㠴て㍦收㠸挲㠲㕤愷ㅥ㜳挰搲㌹攱搹㥢㡤敥搳愷㕦扦㥤〷㍦戱昵㉥挱ㄳ㡥戸㐷㍤昴㤷㈱敤㙡慤ㄳ㤴愹ㄳ挳ㄸ㑡昰㜹ㅤ㐶㝦〹㐳挹㐹〹㠶昲㘰㜹㜲㤲㘰〷摡愸ㄷ戵慦戲㔵攲㈹㐸㔰つ㌶敡㈵㕦ㄴ㑦㌴㠲摡捣㐶扤攲㡢㝡㔵愳〶摢㈸㌹㔹㔴挴挵㤳㠶昸摡搲㐶慤昳昵挵㔳㠳愰㠶搸㈸㌹昰㔷昸攲〹㐰㔰摢搸愸㌷㝤㝤扤愵㔱㐳㙤搴摢扥㈸ㅥ捣挵搷昶㌶㑡づ搵ㄵ㉤昲㤰㉤愸ㅤ〵搵挰㈳敡晦㙡ㄷ㤰㠳㌴挳㈸敢〲㍣㔸㑢ㄸ挳敤㘰攵㌰㕤ㄱ㉣て搷㠲摡挹㐶挹挱戸〲挵㠳戲愰㐶搹㈸㌹攴㔶愰㜸攸ㄵ搴捥㌶㑡づ慣ㄵ㈸ㅥ㘰〵昵㝤ㅢ㈵㠷㑦愲㜶㐵㔹㝦㠲㍣㡣ち㙡戴㡤㤲㠳㈴㔱㘵㕤㤳〷㑢㐱敤㘶愳攴㔰㔸㠱攲㈱㔱㔰扢摢㈸㌹攰㔵愰㜸攰ㄳ㔴搸㐶挹㘱慤〲挵挳㥢愰愲㌶㑡づ㕥ㄵ㈸ㅥ挴〴ㄵ户㔱㜲㠸慡㐰昱㔰㈵愸愴㡤㤲〳ㄱ㔱㘵㑣昰㠰㈴愸戴愰㠲㥡〰挵㈳㡣㥣昱ㅦ晢搴ㅥ攲㑥㐴摤㝡扣户㡥晢扣ㄸ㝥敢㌱㜰㌷ㄷ挳愳ㅥ〳昷㙣㌱㍣攲㌱㜰㘷ㄶ挳挳ㅥ〳昷㕦㌱㍣攴㌱㜰㤷ㄵ挳㠳ㅥ〳昷㔲㌱㍣攰㌱㜰挷ㄴ挳晤ㅥ〳昷㐵㌱摣攷㌱㜰昷ㄳ挳ㅡ㡦㠱㝢㥣ㄸ㝥攳㌱㜰ㅦ㄰挳扤ㅥ〳扢扤ㄸ㝥敤㌱戰愷㡢攱ㅥ㡦㠱㥤㕢っ㜷㝢っ散捦㘲戸慢摣㄰搴㥢㔳戱㉦ぢ攲捥㜲㠴㘲昷ㄵ挳ㅤㅥ〳㝢慣ㄸ㙥昷ㄸ搸㐹挵㜰㥢挷挰㝥㈹㠶㕦㜹っ散㡡㘲昸愵挷挰摥㈷㠶㕦㜸っ散㜰㘲戸戵摣搰晦晦〱攲㉡㝥㔴</t>
  </si>
  <si>
    <t>㜸〱敤㝤㜷㝣ㄴ㔵昷晥摥㤰㉣㤹㠵㤰㐵㐴㐵㐵㠳㠰㠰㈰ㄲ㡡㠰㠸ㄸ㐲ぢ㕤扡慦㐸㔸㤲㕤〸愶㐰ち㄰㡡扤㈰㡡㠸昵㐵挰㠶攰㡢つ㝢挱㐲㄰ㄴ扢慦晤㔵散攲㡢扤㉢㉡㉡扦攷㌹㜳㙦㌲㌳㍢㥢攴敢搷㝣㝥晥昱㕤挸搹㝢捦㜹敥㌹㘷㥦㌳㌳㝢㘷㜶敥㙥㐰〵〲㠱㝤㜸昰㤹㡦㘴㌶づㅤ㕦㔹㔶ㅥ㉤敡㥡㕤㔲㔸ㄸ捤㉢㉦㈸㈹㉥敢㥡㔵㕡ㅡ愹ㅣ㔹㔰㔶摥〸㠰㘰㙥〱散㘵㈹戹㘵〵ぢ愳愹戹昳愲愵㘵〰愵〴〲愹愹㔶ㄲ散慤昴㕦搸㜴㉣㡥戲㤲㈹㠰ち㔸㐱㡡挶ㄴ愹ㄴㄶ㐵㠸愲〹㐵㔳㡡㌴㡡㘶ㄴ改ㄴ㘱㡡收ㄴ晢㔱戴愰搸㥦愲㈵挵〱ㄴ〷㔲ㅣ㐴挱昸搶挱ㄴ㠷㐰㌴㍤ㄴ㘲㐲昶挰㌱㌳㘶攳搵㡣㉦㉦㈹㡤㜶挹㤸㘴攷摣㍦㌳戳㙢㘶搷敥㍤晡㘶㜶敤搶㈵㈳扢愲戰扣愲㌴摡扦㌸㕡㔱㕥ㅡ㈹散㤲㌱戶㘲㐶㘱㐱摥㠸㘸攵㠴㤲搳愲挵晤愳㌳扡昵㤸ㄱ改搹㈷戳㘷慦㕥戱扥㝤晢㌴㙤つ捦愳戳〷㡥㉤㡤挶捡晥㉡㥦㠷搱攷㤸散㠱㕤㐷㐷换晦㉡㥦㠷挳㈷㕣づ㉡㈹㡡ㄴㄴ晦㐵㑥㔳㔸搳ㅥ㠳愲㜹〵㉣㝥㌴㕡㕡㔰㍣戳㉢搲㜶ㄱ㡤㕥敦慥㐳挰㜸㕥愴慣㍣㍢㕡㔸㌸㉥ㅡ㘳摤㥢ㄶ㤱戳㘸㘹戴㌸㉦㕡搶慣㘸昰㠲扣㘸愱㌶㤷愵ㄶ㑤㡡㤴㡥㡥ㄴ㐵㤳搹㐸㉦戲敢㤶㤳ㅦ㉤㉥㉦㈸慦㑣㉢㥡㔸ㄶㅤㄷ㈹㥥ㄹ㈵㈴愵㘸㘸㐵㐱㝥㜲戲㑡㑥づ㌴敡攰㤷㡣搴愶敢㤰搲扣散㔹㤱搲㜲改戱㙡㤹㝥㔸挷ㄶ㈲㠹扢搲攲㔶㤴攱ㄹ挵㌲㡤㉦㈸ㅡㄱ㉤㉤㡥ㄶ㌲〸㡢搷搹〳ㄲ㑥㙣敡慢挹㌱慦㠶㠵㔱㑤昴晥挶㤷挲㈸㔶〶㐵ㅢ㠸攰ㄱ㄰㑤戳㈶㑣挸攸搱慤㕢㐶㜹㜴㐱戹搵㤶戶㜶㄰㉡㜹㈷㜶㕣攷㔸敥㍣㐹戹㤱愴摣ㄹ㐹戹㜹㐹戹昹㐹戹搱愴摣㔸㔲敥捣愴摣㔹㐹戹〵㐹戹戳㤳㜲㑦〳挶㍣㔲ㅢ㌷㑥搲㡦昶晢㙦搸戵昷晣〹㌹㕢愲摦捣摣㜰㙤戳摦ㄵ昷㔵搹㘹㡦㐴挳敡〰ㄱ散〸搱ㅣ晢㑤挱挲㤲攲㡣㥥扤扡㘵捣㉢㈹挸㡢㕡㥤〸㌸ち㐲愹搷㤰㄰㤳㍡㙦㙢㝥扦㉢㉦㤸㍦攲㤶愳㍦慤攸昱挰㤸昳ㄴ㜷㝡昱搶㠵攰愳㈱㠲㕤㈱搲昸捡攸㘹㤲㜸㍡㠶挶㙥㄰㑡扤愸㍤昵㉣㔸㝦㤱摡晣㐹捥㠶摢摦㥤昶散㐳㔳㔶㈹ㅥ㌹挴㔳㜷㠲㝢㐰〴㝢㐲㠴㈷ㄴ㤵捣㈸㈸㡣ち㑦ㄳ挸㔳㉦摡㡦㠵㔰敡㘹敤㙣㑡摢挵㔳戲㡢ㅦ捣㕥㔱搲戹㘲昰敢㡦㙣㔲摣ㄲ挵㔹ㅦ㠲晢㐲〴㡦㠳㌸搰㌸㥢㔸㕣㔸㔰㠴㐳㕤扥㑥戰ㅦ㘱挷㐳㈸戵㑤晢摣戶㌷攳愱扣捣ㄵ愳搶㉥ぢ㔷㙤㙣㝤搴㜱㡡〷㌴昱㜹〲挱〳㈰㠲㈷㐲㔴ㄳ㤷搹捤㔴㌲㡢㠰㠱㄰㑡㍤慡扤㍤扤戳㙡敡挲昰〱㌹晦散昹㐱㙥搶㉢㡢㝢㉢ㅥㄹ挵摢㈰㠲〷㐳〴㠷㐰㠴挷捦挱敥㔶敥攰㙥㈸敤挳㈰㤴㝡㐰㍢晢愰㘸攴挵敦㌶㙦㍣㝣搹㈳㑢㜷㠵づ㔸戳㕢昱〸㉢捥㠶ㄳ㍣〲㈲㌸ㄲ愲愵㜹戹ㄵ挵㠵昶慢㤵つ㙤ㄴ㐱愳㈱㤴扡㑢㝢㝣晢㠶㍤改㑢敥敥㌷㝡搹㕢愹愷晦ㄲ扡晦㘱挵㉤㑥㍣㡥㈵昸㈴㠸攰㌸〸愹㙢㕦扣㑥扢慥攳㘹㥣〰愱搴慤摡㔳敦㜵㑢愶㉥㑡摡㌰收挶挷晢摤㝢敥挵换㝦㔳㍣收㡢愷㐹〴㑦㠶〸㑥㠱㌸挰㙣㙦㌵愵㤰敡㥥㑣搴㍦㈰㤴㕡㙦㤲㝢晦愴昳扦昹攷㡣ㄳ敦㔹搹㘵昵愷ㅤ㝦㌹㔸昱ㅤ㐴㕣㑥㈵昸㔴㠸攰㌴㠸〳㌴㜷㌵ㅥ敤㉣㜳㠹㥡づ愱搴㜵摡攵㠰㠳㤷扦㌰晤晢户㐷㕥扤㘶㜱户㘷戶慥㍣㕥昱晤㐸㕣捥㈰㌸て㈲㤸て戱ㅦ户㘳戰愷㌷ㄶ挹㌰㑡㐴っ㐲愹㔵摡㕤慦挳〷㝦昱搵㘷搳㐶㕦扢攱敤㙢㘶慤ㅥ㥣慦昸捥㈶敥㘶ㄱ㕣〰ㄱ㥣つ搱㌲㉥㐳昱挸㕤搷㉡㠴㔰敡㜲敤昱挵〵敤慥㔹㝢㜷搲戰㑢㝦㕤㌷㜶昵摣㙦㕥㔲㝣㥢ㄴ㡦挵〴㤷㐰〴攷㐰㠴つ㡤㘳㈳㤵ㄹ㠳㈲攵ㄱ㙢㉥敤愵㄰㑡㉤搷捥㍥㝤昵愸晢㌳㔷㑤ㅤ昲搰散捣戴收戱㘱㍢㔳昸㜶摢换敦㘰收㍤㑥㘶㤵㤵㔵ㄴ捤攱㐴㐱ㅦ挳戹ㄳ㔸㐵㠳捡捡挷㐶㑡㡢捡晥摡㠳㍤づ昵㜵ㅤ敤戳捡㡡ㅡ晥㘸㡦㈰㝦挹搱㍥㔸づ戲づㅡ㌴戱戸㈰㔶㔲㕡搴㘵㔴㐱㜱晦捣敥㍤扡㡣㡡㉣攸摦晢搸㕥㔶〵愹㥣〷ㄱ㥣て㤱捡㉤攱戸捣敥挷㔹ぢ愸慦㠴㔰敡㝣㕤挰昷愶㌶㝥㜰昳㝦扦ㅡ㜲晦㘷ㅢ挶摥㍢㜷搱慢㡡㔳㈵搹ㅡㄶㄱ扣ㄸ㈲戸〴挲ㅣ㍤㙡昶搰搳㘹㍦〳㐲愹㌳戵戳挸昴慢ㄶ敥戸㙡㔹昶〵戱ぢ㕡㍤昰㝤搲㔹㡡㔳㉥㜱㜶ㄶ挱㘷㐳〴捦㠱㐸搷ㅢ㉢摦愰㘴㌳㍤㤷收昳㈰㤴㕡愸㝤㙤晤攳愹〹户昴晢㉡晢捡㑥㜹ㅤ㡦晥㘰㜷㥡攲捣㑤㝣㕤㐰昰㔲㠸攰㠵㄰〷㥡捤搴扢㙦㉥㈳散㈲〸愵捡戵捦㡤㘹㈷㝤晤㝤户㥦㐶㍦晣摡挲挰昴慡搳搷㉢㑥〴挵攷㜲㠲㉦㠱〸慥㠰㌰㉦戶收戸㝢㈹敤㉢㈱㤴㉡㌶㉦昶昹㠷㌷晤昸摦ㅦ㠷慦㝢㙦搷挰摢づ㔲敢ㄴ㈷㤴攲散㜲㠲慦㠰〸㕥〹搱摣ㅣ㉡㙢扣㕤㐵挰搵㄰㑡捤搲摥晡摣㍦㝢晤昸㤵㈳〶㍤㝣㠴敡搵晦摡㕦㥡㉢捥㑣挵摢㉡㠲慦㠱〸慥㠶愸㝥㑦愸㈹挴ㅡ〲搶㐲㈸㌵㐳㝢扢㌸昴挵搳攷㥣戵㘰捣㥤晢㌲敥ㅦ㝢㔸攳㑦ㄵ愷戸攲敤㍡㠲慦㠷〸摥〰㔱㥤㕢慦敡〳敦㡤〴慣㠳㔰㙡慡昶昶改㡤㑢㔵挶慡昵㔹㤷㍦㜰㑤敦㉢㍡戵㕥愸㕡挱㉣摥搶ㄳ扣〱㈲㜸㌳㐴昵ㄱ愳扡慥晦愲㝤㈳㠴㔲㤳戴戳㙥戹㑦收㠷扡㑦ㅢ㝥晤〵ㅤ扦㥥昷敡㜷ㄹ㡡㜳㙥㜱㜶㉢挱户㐱〴㙦㠷搸㥦挷㐷㑦㑤㌳慣㍢㠸搹〴愱搴㔸敤㔰ㅤ昶㜹晦㐱㈷㍦㍦昰慡戶㤷㜵㜸扢换愳愷慢㐳㘰ㄶ㠷㜷ㄱ㝣㌷㐴昰ㅥ〸㜹㠳㤱ㅡ挸㈶㜷㉦㡤昷㐱㈸㌵㕣㝢㡡昴㜸愶敡攴愹㉢㠷㕤㔹摡戹搵攲㑦㈶慦㙡晡〰捣㈷改㠹搶愰搲挸㝣捣㔶㙢㈶挲摤扢㜶攳扦扡捦〰㜰〲㄰敢ㄵ敢ㅤ换捣捣敦搵㉤搲㈳㤲㤲〱户昵㥤㜷㜲慢㙦ㅡ㥢㕣㔰㥣㕦㌲㕦㈶愲㑤㘳㐳ちち换愳愵搲㐹㡦攱挹㥥㑣㑢㍦㉤㌶㜸〱捥㐲昲散㌹敢晥戱散㘸㘹㌹㘶敦攵㤵㌵㠷戶㐳〷㐶捡愲㌵摤捥摡昷挰㤲㡡攲晣戲㐳晣㡤攳换㈳攵搱㠳扤戶ㅡ㈷㜱挳挶㘳挶ㄷ㉤㤳㤴づ昳づ㥢ㄴ㈹慣㠸㘶㉤㈸戰捤慤㍤㘶捣昱㑢㘶㈴戶づ㈹㡤捥慤戶挶㘵㤴㠵ㄳ捦㜹攲㍢敥㔵摡㈶㍢慦㡣散㔹㈵㘵搱㘲㐹慦㜳搱搸㠲扣搳愲愵攳愳㍣㙤㡤收换㑢㙤㐹㤳㍥搱攸㍣愶ㄸ㉦ㄴ愷づ昹㐷㌸戵㈴㍡㕡㥣ㅦ捤㐷扥㜳挰㜲攵㠴挸㡣挲攸〱㉥㠸ㅤㄳ㠶㔶㉥昵㤰㤲扣㡡戲散㤲攲昲搲㤲㐲户㈵㉢㝦㕥〴㈷㌷昹愳㑡昲愳挹昲〸搸㔲〵ㅡ㌵㔲㉡搰搱敦㡤㤵扥换㜸ㅥ攱搸㐸㜸戶㔲㍢搸戱ㄱㄱ散㝢晥㔱敤ㄹつ挷㐶㐶㝣愷㕡㌳㜱㙥㠴㐴㜷慢ㄵ敤戳㤱㜲搰㐱敥ㅤ慦敢㌸搴〷㜵㈸㡣㜲慦㑣㙡㤷搸㘵捤㜶㔹㐷愶㡥慡昰㉡〵搱戵㤰㈶㙥慢户扤㠶〵㈷㈵戵搰慦㝥昰㍣㥣挲づ㡢ㄴ攷ㄷ㐶㑢㙢扤挶愲㤸㤱昵㈰挵㐳ㄴ㥢㈹ㅥ愶㜸〴㈲㈵ㅢ挷戸㠴㡣㈶〳愱ㄶ愸捡㤴昹〵昹攵戳㠲戳愲〵㌳㘷㤵㐳㠷㙢㌳愹愹愴㥢㙦㌱㥣戴㍥㤲ㄴ〸散㔴㘸㔸㡦㔱㙣愱愸㠲〸㠵〲挱慤㜸づ〴㐳搶攳㝣摡〶㤱㙥捥攱㌳散㉤㌳ㄴ㐸㘹〳昵晦晣㉣ㅡ㐱㌱㌳攴㤹㉥慥慡㤴愵ㄴ挱㙦㔹愳㐶㝥㙣っ㡢㤴捤㉡攷㡥㔸扢㤱晥戶㔳㍣〱搱昴㐹㠸搱挳愲㠵搸㡤晦慡ぢ㌲㈹㙤攱戳捥ㄳ㝦㑥戵づ㈸ㅡ㕦㔹㥣㌷慢戴愴ㄸ㤷挵㌸换捥捡挳搵㡤㌲ㄵ〹ㄶ㡤㉣挹慥㈸てㄶつ㉢挰㔳搳愲㜱搱㌹搱㐸㜹㌶づ搳攵㘹㐵㈳㜱㘵㐴㡥愳㌹昹ぢ㔲㡡散㡢ㅡ㠳愲㘵㜹ㄶ慦㝥攴攰戰戴㈰㠸ㄶ㡥戳㑤㡢㜸愰挱晣㡦慥ㅢㄷ㘱㙡㡤捤挹〲愸戳㡣戲㕢ㅣ㤹㈶㍡㌳㍡愴㝢昰㄰㤶愶挳㑢ㄳ㔱搸㥥〲摣㜲昰づ㡡㌷摣㘴㉤扤㝢搰挴昲㠲挲戲慥㥡摥慥㠳㑡㜰㜵㉣㉡ㄷ〶㐹㝢㌰㠸つ㉣㔸㙢戱扣㍢㍡㉦㥦㡣挹㥢㘱扢㐵㉡㐳㑢㑢㉡收㜰㔲晤㔷昹愱慦㠰戵〳攲扡㙦㙦改搷㝥敤愶㝤晡昹っ散㐲昲戰㡥㈰㠲摢㍢扢㜸㤲㠷昵っ㥥㐲戵搹㔲摡〱攱㝢愴㑤㜰愵㈷〵昸愶㐵㜸戵ㄳ㑡愳㜲改㉡㔵㍡㤵㜳愲㘹㐵㤳㑢㑡㑦㥢㔱㔲㜲ㅡ㡢摦㑣㝡㘵戳愲搱㜲敥㈵㑤昴攵㉦戶㤵㔲㡤ㅡ戹㉥昸㌸㉥ㅣㅤづ晦挱ㄷ㈰搲戲ちぢ㌳㡣挷戲攰㡢㔰㌵挲㍢㑡昰摦㘸㌴㡢ㄵㄴ㐷ち㐵㜴㕤㔰㔸愶㡥挱㙢收〵㥢ㄵㄹ㑢㑦搸㌶㜱昷愸敢㈷㘵㕤㕦戱愷昵㤹慡慢㌶挴㕤ㄷ㍡ㄲ㕥㌲昰㘷扤㐲昱㉡挵㙢ㄴ慦㔳扣〱愱㍡㘲㈸㡦㔰昱挷㤹㌷㠹㜹㡢㘲㈷〴㡥㌳挲㍢づ㌳敦㔰挷挳㑣㈸愰㍡攰㠹㠷ㄶ敢㍤㡡昷㈱㔴㈷〸敥㠴〱敢〳㠸㠴㤵散㐸㐴㕣㈵㜷㐱ㅢ戲㙡戱愹愳㠰㘰㌵㉤戲㘷㤱㉦㡢㕣愹㤶㥡㠳㌸㜲昶搷㠶戸换㕣㕤㌰㉣㠳攳扦愴昸㡡攲㙢㡡㙦㈸扥㠵㔰捤㌴㌹捤㔵㈰戰〹㡡㥡㠳昰昷挴晣㐰昱㈳㠴㠳㥣㍤搴㘹㜲㡥㐶扢つ晢扦㔰晣ち愱㡥㠱戰挹搹㡢㔶㐲㜲扡㜲㐰ㅣ㌹㝦㐰ㅢ戲㙡戱愹㙥㐰昸㤱戳昷㡦〴㕢捥慦摡㄰㜷攵慥㍢㍣㘵攰捦㙡㡣搷㙥愵㔲㔸ㄴ㈱㡡㈶㄰敡〷っ攵㤶㔳〱搴〸晣搵㤰㤳㐶㑣㌳㡡㜴〸〷㌹攴搱㤰搳〳㐳摡㌰㐰ぢ㉡昷㠷㔰扤搰戵挹㘹㠹㙥㐲㜲㝡㜲搴㔶〸〴慦㌹〶ㅣ㠴㈱㈱慢ㄶ㥢㍡ㄶ㐳晣挸昹㈰ㄱ㌹敦㙢㐳摣㤵挸㍥昰㤴㠱㍦慢つ㠲㕡㐷㔰戴愵㘸㐷搱ㅥ㐲扤愵挹㠹摦㜲㍡㄰搳㤱愲ㄳ㠴㠳㥣捥搴改㉤愷㉦㥣户㘱㠰愳愹散ち愱晡愱㙢㤳㜳っ扡〹挹㌹㡥愳戶㐲戸挸改㡥㈱㈱慢ㄶ㥢㍡ㅥ㐳晣挸搹㤱㠸㥣㈷戵㈱敥㤲敡〹昰㤴㠱㍦慢ㅦ㠲㕡挷㔳昴愷㌸㠱㘲〰㠴慡搲攴㡣〶㡡摢㔹捤㤶㤳㐵捣㐰㡡㙣〸〷㌹㠳愹搳攴っ挰㤰㌶っ㌰㤴捡㘱㄰㉡ぢ㕤㥢㥣ㅣ㜴ㄳ㤲㜳㈲㐷㙤㠵㜰㤱㌳ㄲ㐳㐲㔶㉤㌶㌵㄰㐳晣挸戹㍤ㄱ㌹户㘹㐳摣ㄵ攲㐱昰㤴㠱㍦㙢㈲㠲㕡㤳㈸㈶㔳㑣愱㌸ㄹ㐲㙤搰攴挴敦㔶愷㄰㌳㤵攲㔴〸〷㌹戹搴㘹㜲〶挳㜹ㅢ〶㠸㔰㌹〳㐲つ㐵搷㈶㈷て摤㠴攴っ攱愸慤㄰㉥㜲㘲ㄸㄲ戲㙡戱愹㘱ㄸ攲㐷捥攵㠹挸戹㑣ㅢ攲慥㜸て㠷愷っ晣㔹㈵〸㙡捤愱㤸㑢㔱㑡㔱〶愱㉥搶攴昰挵㉥挱㕦捤㤶㔳㐱捣㍣㡡昹㄰づ㜲㉡愹搳攴昰㌰搵㠶〱ㄶ㔱戹ㄸ㐲㡤㐲搷㈶㘷〹扡〹挹ㄹ挹㔱㕢㈱㕣攴㥣㠹㈱㈱慢ㄶ㥢攲㈶敥㐷㑥㘵㈲㜲ㄶ㘸㐳摣挵晢戱昰㤴㠱㍦敢㐲〴戵㤶㔱㕣㐴㜱㌱挵㜲〸㔵慡挹攱㝢㜲㉢晣搵㤰戳㠲㤸㑢㈹㔶㐲㌸挸戹㥣㍡㑤捥㐹ㄸ搲㠶〱慥愴昲㉡〸㌵ㅥ㕤㥢㥣慢搱㑤㐸捥㌸㡥摡ち攱㈲攷ㅡっ〹㔹戵搸搴〴っ昱㈳㈷㌷ㄱ㌹搳戴㈱敥昳㠸㐹昰㤴㠱㍦㙢ㅤ㠲㕡㌷㔱慣愷搸㐰㜱㌳㠴㥡愲挹㠹摦慤㌶ㄲ㜳ぢ挵慤㄰づ㜲㙥愷㑥㤳㌳ㄹ捥摢㌰挰㈶㉡敦㠴㔰㈷愳㙢㤳㜳ㄷ扡〹挹㤹挲㔱㕢㈱㕣攴摣㡢㈱㈱慢ㄶ㥢晡〷㠶昸㤱㌳㌸ㄱ㌹㠳戴攱㙤敦㈷㉢㔳攱㈹〳㝦搶愳〸㙡㍤㐶戱㠵愲㡡㘲㉢㠴㍡㐱㤳挳ㄷ敢摥慤戶ㄱ戳㥤攲〹〸〷㌹㍢愸搳攴㥣㡡㘱㙤ㄸ攰㘹㉡㥦㠱㔰戹攸摡攴㍣㡢㙥㐲㜲愶㜱搴㔶〸ㄷ㌹㉦㘰㐸挸慡挵愶愶㘳㠸ㅦ㌹㥤ㄳ㤱㜳㤴㌶挴㝤㐶㌴〳㥥㌲昰㘷扤㠱愰搶㝦㈸摥愴㜸㡢㠲㈷摣慡㥤㈶攷㌳愰㜸昹戸㘶户㝡㠷㤸㜷㈹摥㠳㜰㤰昳〱㜵㥡㥣㍣っ㘹挳〰ㅦ㔱戹ぢ㐲㐵搱戵挹昹ㄸ摤㠴攴攴㜳搴㔶〸ㄷ㌹㥦㘰㐸挸慡挵愶㘲ㄸ攲㐷㑥昳㐴攴㠴戵㈱敥ㄳ慦㔹昰㤴㠱㍦敢㕢〴戵扥愳昸㥥攲〷㡡ㅦ㈱㔴㐸㤳ㄳ晦㔶扥㠷㤸㥦㈹㝥㠱㜰㤰戳㤷㍡㑤づ㍦㐴㙢挳〰扦㔳昹〷㠴㍡つ㕤㥢㥣㝤攸㈶㈴㘷㌶㐷㙤㠵㜰㤱㤳㤴㐴㜲㙡戱愹㐲っ昱㈳㘷捦敦〹㘶挸㍦㘹㐳摣㠷㜷挵昰㤴㠱㍦慢〹㠲㕡㑤㈹搲㈸㥡㔱愴㐳愸㙦㌰㤴㌳攴昸㉤愷㌹㌱晢㔱戴㠰㜰㤰搳㤲㍡㑤㑥〹㥣户㘱㠰〳愹㍣〸㐲捤㐵搷㈶愷ㄵ扡〹挹㤹挳㔱㜱攴ㅣ㡡㈱㈱慢ㄶ㥢㉡挵㌸㍦㜲摥㐹㐴捥摢摡㄰昷㘱㈴て戳戵㕣㘸㜷㝤攴ㄷ〶搶㜵愱㍤敥ㄲ戲㝤ㄵ敢晦㉥㤴晦敤㉥㤴扢㉦㤲ㅦ㔵挷㤵㘱捦㘵昲㠴ㄷ㐵㜹摤昳晦㉥㌳㝢㙦攵戳㉦㌳户攷㘱攰㉤㝤㘰〱㑦敥㠷搵〱㘶慢㈳㐵㈷敥敤㌵ㄷ㙤㍡摢㕤㌵て〳攴愰搲㠵愰愳㈱㔲ㄶ㐰㔵晢ㄵ㔳散慥改〰㈵昳ㅥ㠱戴愲㐱搱㔸〴户摥挹㔵㑥ㄵ昹晦㜹ㄱ㌴ㄹ㜷㐰慡㥡㉢愰戵扦〸攴㝥ㄸ㕥㐴搰晢〱㡡晢慥㌰摣慢㤶㍦㌴㕡㍣〱㔷晡捡〸晦慢慥㙤晥㔵㝥㤸㤳搵ㄵ㘵㌳㡦㤴㤷戰㌱搴晦㌵㠱慥㐰攳㜹扣㐰㥤㥢ㅢ㐸愵㌷㙡慣昹ㄴ㕢㈱㕣㙦愷摤戹搱搴㘶㔳㤵ㄸ㔲晤㡥ㄱ散つ㝣㈳㙣㉣昶ㄵ戹ㅤ㠹摥㌵㥥搴㠶戸㍢㈰ㄶ挱㕢〶晥慣㝥㜰㘴ㅤ㑦搱㥦攲〴㡡〱㄰慡㑡㙦昹昱㤷㉢戳㠸ㄹ㐸㤱つ攱搸昲〷㔳愷摦㔲ㄷ挳㜹ㅢ〶ㄸ㑡攵㌰〸㜵㍡扡昶㕢㙡づ扡〹摦㔲㌹㉤㡥㈷㘸㈴㠶㠴慣㕡㙣敡っ㡣慢㈶挸㜱戹昲昶㐴攴摣愶つ㜱㜷㜴㥣〵㑦ㄹ捣㘲㈲㜳㥦㐴㌱㤹㘲ち挵挹㄰㙡㠳㈶愷戹昲㕥慥㍣㠵㤸愹ㄴ愷㐲㌸挸挹愵㑥㤳㜳㌶㥣ぢ㌹ㄱ㉡㘷㐰愸㜳愱戲挹挹㐳㌷㈱㌹攷㌰慤慤㄰慥慤㈷㠶㈱㈱慢ㄶ㥢㍡て㐳晣挸戹㍣ㄱ㌹㤷㘹㐳摣㉤㉡ㄷ挰㔳〶晥慣ㄲ收㍥㠷㘲㉥㐵㈹㐵ㄹ㠴扡㔸㤳ㄳ㍦ㄹ慢㈰㘶ㅥ挵㝣〸〷㌹㤵搴㘹㜲㤶挲戹㤰戳㠸捡挵㄰㙡ㄹ㔴㌶㌹㑢搰㑤㐸づ㙦㤵㠹㈷攷㑣っ〹㔹戵搸搴㐵ㄸ攷㐷㑥㘵㈲㜲ㄶ㘸㐳摣扤㌶换攱㈹㠳㔹㕣挸摣㤷㔱㕣㐴㜱㌱挵㜲〸㔵慡挹昱戹㜴㐰捣愵ㄴ㉢㈱ㅣ攴㕣㑥㥤㈶攷ㄲ㌸ㄷ㜲慥愴昲㉡〸㜵㈹㔴㌶㌹㔷愳㥢㤰㥣ㄵ㑣㙢㉢㠴㙢换戹〶㐳㐲㔶㉤㌶戵ㄲ㐳晣挸挹㑤㐴捥㌴㙤㠸㜸敦ㅤ扡ㅣ㥥㌲昰㘷慤㘳敥㌷㔱慣愷搸㐰㜱㌳㠴㥡愲挹㠹㍦收㙣㈴收ㄶ㡡㕢㈱ㅣ攴摣㑥㥤㈶攷ち㌸ㄷ㜲㌶㔱㜹㈷㠴攲㘹愴㑤捥㕤攸㈶㈴攷㑡愶ㄵ㐷捥扤ㄸㄲ戲㙡戱愹慢㌱捥㡦㥣挱㠹挸ㄹ愴つ㜱户㐲慤㠲愷っ㘶昱㈸㜳㝦㡣㘲ぢ㐵ㄵ挵㔶〸㜵㠲㈶㠷㉦搶㜳改㠰㤸敤ㄴ㑦㐰㌸挸搹㐱㥤㈶攷ㅡっㄳ㜲㥥愶昲ㄹ〸㐵㥡㙤㜲㥥㐵㌷㈱㌹慢㤹㔶ㅣ㌹㉦㘰㐸挸慡挵愶搶㘲㥣ㅦ㌹㥤ㄳ㤱㜳㤴㌶挴摤搹㜵ㅤ㍣㘵㌰㡢㌷㤸晢㝦㈸摥愴㜸㡢㘲㈷㠴㙡愷挹㠹㍦收扣㐳捣扢ㄴ敦㐱㌸挸昹㠰㍡㑤捥昵㜰㉥攴㝣㐴攵㉥〸㜵㈳㔴㌶㌹ㅦ愳㥢㤰㥣ㅢ㤸㔶ㅣ㌹㥦㘰㐸挸慡挵愶搶㘱㥣ㅦ㌹捤ㄳ㤱ㄳ搶㠶戸ㅢ搵搶挳㔳〶戳昸ㄶ㐱慤敦㈸扥愷昸㠱攲㐷〸ㄵ搲攴挴ㅦ㜳昶㄰昳㌳挵㉦㄰づ㜲昶㔲愷挹搹〰攷㙤ㄸ攰㜷㉡晦㠰㔰晦㐲搷㈶㘷ㅦ扡〹挹戹㤹愳攲挸㐹㙡㐴㜲㙡戱愹㡤ㄸ攷㐷捥㥥摦ㄲ㕤㍡搰㠶戸ㅢ敦㙥㠵愷っ㘶搱〴㐱慤愶ㄴ㘹ㄴ捤㈸搲㈱搴㌷ㄸ捡㑢〷昱搷㔵㥡ㄳ戳ㅦ㐵ぢ〸〷㌹㉤愹摢〶慦昸㔸昶㌶㍣〹㌹〷㔲㜹㄰㠴扡〳慡戶昸挳㝡ㅢ㜴ㄳ㤲㜳㍢ㄱ㜱攴ㅣ㡡㈱㈱慢ㄶ㥢摡㠴㜱㝥攴扣㤳㠸㥣户戵㈱敥㈶挲扢攰㈹㠳㔹戴㐷㔰敢㐸㡡づㄴㅤ㈹㍡㐱愸搷㌵㌹摢㠰㜲ㅦ㜳㍡ㄳ搳㠵攲㘸〸〷㌹挷㔰户つ㜸㤰㜳㌷㥥㠴㥣㑣㉡扢㐳愸㝢愱㙡㡢㍦慣㔱㐰㌷㈱㌹昷㄰ㄱ㐷捥戱ㄸㄲ戲㙡戱愹晢㌰捥㡦㥣㙤㠹挸㜹㕣ㅢ扣昷㐵愶㍣〸㑦摥晢㍣㘴挵㑡昵ㅤ㘳㡥㤳散㘶〰〷㘳戸㔵戹扣慣㐹㉣慢愲扣㘴㐸㐱㌹捥㠲㥡挶㈰搰㤴㈱〷换捤㔵㡥㐱㥤㘳㤳ち愲昳㜹晥㜳㜸扣〹㡢㜹戲㉢捡捡㑢攴ㄶ㤶挳攲敤㠳㑡㐶㤷㤴て㉡㈸㥢㔳ㄸ愹㙣攷㘳戶㉤㤳㘷㐵㡢㜱户㕦㈹㙥晡慢ぢ㔴㌲㘷㑥㌴摦㈷挷昱㈵ㄵ愵㜹搱㥣㐱㝦㠷晢〵㤵㝤㉦㑥〰户㝢㈸ㄵ㔰敤ㄳ㕦〵㜱昰摥ㅡ戵㐹挲㉤㈲敡捦摤㙥ㄶㅣ㠰㡤づㅢ攳㠹㝣㐲㔰㙣敢㔶ㄶ户㐳摣敡昵㄰㔴戵㙦㈳㡥㕢㄰㥢〰ㅣ㡡愱慥戶㉥㑤摦攳㥡㔳㕣㔶㤰ㅦつ改ㅥ敥㜲㙦愶㥢㘳㉡捡㕤㤶挸㠲ㄶ摡㠲ㅢ㔹挶ㄴ愳昶㜹㤱搲晣扦㐳㔹昰挲昰戰㙢愲㠲昸昷攷㤸戶摤〴〲摦昰㜲㌴ㅦ摦㥣㠱扤㝤愰收㝡㌳ㄴ扥昷ㄵ㔵敦㡦㘸㌸敥攰攴㘵㤴㌴搲㕤慤㑥㘵㙦㔴㌴㔲㉣㔵ㄸ㕦㥥㍦㈸㍡慦㤹㈰愲搸挲戱㠸慥㌰摡挲摤㤵ぢ㉦㔶㉣㙢㐶㔹㐹㘱㐵㜹戴㔹㜵㑢昶㜴㉢㌶㉥㕡ㄸ攱摤戸㑤慢㕢㘳昳捡㜱扦㜲戵㍦摥㘹晢昷愹㄰ㄸ㐹搶㔵㔲㔲愷㘰㉤ㅢ慦晢㐵㜰㈷晡㤳㔵㐵㌱㘳昲昸㙡㠰扡㘶ㄵㅦㅢ〷〴㑣㈳挴㐷㈰攵㘱戸昷㕥㔹㜱ㅦ㙣㥤户摢㜲㑦㙡㘱敥〲户て㜱㜲昴㙡㙡㜴扣搳㌵㉤㈶〷㍥摣捥捥戵㌷改摣㜵ち戱㡣愲扣㈰㉦㔲㔸㔸搹㉣㤶㔳㥣㔷㔸㤱ㅦㅤㄹ㤹ㄱ㉤㌴〷㙤慣㌳昹㥢搴㉢㤹扢㠰㕤慢㕡㜸搱愴攴㘰搱戱戹戹昷㑦ㅦ攷㜰㌵〷㝢㥡扣攷挲㐷挸ㅡ慣昷扢㐷㤰挸晦昸摥收㄰〶敤㔷㜳㘷扥㉣㑢挵愱㉤㑥挵㘳ㅡ敦昳慣扥㍤㕡昶㌸〷㙣㘴挹挸ㄲ摣扡㥥敦㔰つ㉢戰㔵㝦㥢晤㑡捡ㄴっ〶晦散㍢っ戸挲攳㥢㝤晡㤹搷戱昰昸㘶〰摦㘳戸㜳㍣㠶㥥昷づ㔱挷捥㈱㙦晥㜲㄰攴挷㍢改㍣㠲搹㌳㠷〹〵攵㠵搱㈶㌱戱㑢㍢㤵扢〴搹㙣ㅣ㥢㌰ぢ㜷㕢づ㑡㡢つ㉤㉤挸㉦㉣㈸㡥㜲ㄶ㠲愵ㄴ㕣ち㍣㌲㍡ㄳ㌷晤㡦㉤㈹㉢攰挲戵戴搸㠴搲㐸㜱搹ㅣ摥㔴㥢㔷戹㥦慢㈷挵㑡㠹つ㉣㈸挶づ㘴挷㘴㍢㍤㌶㝥㔶挹㝣㉣㤲慦㈸㉡ㅥㅡ㤹㔳昶户㈸㤴㝥㑢〱㐳昶㕥㤵愴㤲㤲㔴㙡㔲敡㥦㝤慦㤲㝢㘰㌹㈱㤰晢慡㤲扡挳戱㉥搷ㄶ戴㙡搹㘷㔹㈹扤散㠲晢㉣昳㜲慤〳昴扤攷扢晡㕢〶㜸ㅣ戶㠶㘲搷㙣㍡っ㘲昸搰㠹㌹㌵㡢㜵晥㔷㑢昶㔳慡攰戹㤶户〳搹㌴慡㔷〶戴〴戸㤹扤戹㔰挷慤挷㤲慡戳攷摤〴㐳㌱挱㜰㙢挴㍢㈸攱㙣づ挱㍤摢㑤戱昳攳昰㡢㝢摤㜱摣㙤㘶㜷㌸愷㉢㡡ㄴ㤶㘹㕢㜶㐹㔱㔱㠴㥢ㄷ㌷捤昱㌸㜶㐷㔳㘵㠲㡤愳㠹ㄵ㠳㤰㙤㔰慢㈲ぢ愰㡡㉣㄰ㄵ摥㤲戹摡㐷摡昴㔵㌲㌳㔲㕡㔰㍥慢愸㈰㉦㤵ㅤ慥挸昹㕢㙣㤷搸㠴㤲㐱愶㜹挸挶㠹搹慡昷〳ㄶ晢㔶㜰㤴扢㉢㑥㈰㐸ㅤ换㡦慤㌷㐹摥挷搵㥦㕣㑡㠱捤㔷づ昸搶㜰㜸㑢挱㤹㝣〰㠷㝥㍢ㄵ挷㈴っㅡ㌹㄰愹挷〹挰㥦㌵〲㜰㌶昸㤷扣ㅤ愲搶扢摢ㅢ〳㄰ㅡ㔹ㄲ挹ㅦ㠲㐵㕢㈵愵㡤昱㉥捣㙦㐶㐸㐵㘹㜹㔸㈹つ㜳㐵㐳㌶㤶〳㘱㤹搱㍣捣㠵㑢㔳愹ㄸ㡦戵〲挹㕣ぢㄱ戴㙢挸ㅤ㌷㤰㤲搲㈴搵㉦㔶㡥昱搵㑥摦昹敤晣㡡㡥㥣㌸晦㕦㥣搴〷㐷㔷扥㉣㑥㈵慣㤱㜸㌹搶㈸扥愶㈷搰攵敢昱〰㐶ㄳ㌰〶㈲㘵〷㡣摥扤㈴攱摤晦ㄸ㄰㐸㈹攲慡㠴搴㈲扥ㅣ㑣㌹㠲㔸慢㠰搵つ愰㈴搸㈴昵㐹搸慤戱㐰㍤晦摣㜳晤搱づ愸㘷㈰㑣㝣㙥ㄶ㍡挱㤳ㄸ㝦ㅣ㠴㝡〵㑡㥥㤹〶挷搳㌹㔶㡦昳㐹㥦㤵㑣㐴ㅢ敦ㄷ敡㔵愸㜸㘶㘲ㅥ㡥㔲㘲㍥㍤㐹愳㕥㠳㤹㜳㙡ㄶ戱慥昹㤹㝡ㅤ㌸捥搱昰㐱〸㠶搷㑣ㄲ㑥搶捥摥㠰㠹ㄳ〵晢㤱昰慤㑣扤〹〰摦捥㜰㡤㐱愰㠸捤㈳愷攳昰愹摥㐲㥦㠷㔰敢ㄴ昸㔶㍢搱慡挲ㅦ戲戴户搴㔳愱慤㝢㑢㝤㐷㐶挰挹㌴㍡搱ㅤ昵ㅥㅡ㠶㕤㌴つ扢戹挰㔸搳〹㝣摦ㅦ㄰㈱㘰〶〱ㅦ〰挰㑤挰捡㐳慦扡㙡扢ㅣ挳ㅣ㔵换攷戰㈸㠷㝤〹㠰㔴㉤㠶ㅥ㤴㌳昹愴慢㌶ぢ㙤㔶敤㉢愸ㄲ㔷慤㐰愳扥〶慡摥㔵晢〶㘰扢㙡戳㌱扣愶㙡㠵摡搹户戰搷愷㙡摦〳㘷㔷慤㉢㕡捣㍣慥㙡㍦㐰㉤㔵㉢㠶㙦昵㈳㝡㔵昸慢慥摡ㅣ㘸敢慥摡ㅥㄹ㠱㑣攷搲㠹敥愸㕦搰昰愹㕡㈹㌰㔶ㄹ㠱扦晡〳昸㡤㍣㔶〵〱㝢〱㤰慡捤㐳慦扡㙡㝦㌸㠶㌹慡㌶㥦挳ㄶ㜰㔸㘳愴㈰㔵慢㐴て捡㠵㝣搲㔵㕢㠴㌶慢挶摢昵ㄳ㔷㙤戱㐶㔹㐰搵扢㙡扣敦摦慥摡ㄲっ慦愹摡ㄹ摡㔹ㄳ搸敢㔳㌵慥つ戰慢搶㤳改晢㔵㡤㉢〷愴㙡㘷挱户㑡㐷慦捡㐶摡晢摡㌹搰搶㕤㌵㝥〶㡡晦〱敢㕣㍡戱〳〵ㄴ搷ㅡ昸㔴敤㍣㘰慣昳〹攴㍡〴ㅦ挰〵〴㉣㈵愰㈵〰㔲戵ぢ搱慢慥ㅡㄷㅦ㤸㘱㡥慡㉤攳戰㡢㌸慣つ〰㔲戵㡢搱㠳㜲㌹㥦㜴搵㉥㐱㥢㔵攳㍡㠲挴㔵㕢愱㔱㙤㠱慡㜷搵摡〱㙣㔷敤㔲っ慦愹摡㘵摡㔹㝢搸敢㔳戵づ挰搹㔵㍢㡥改晢㔵㡤㑢ㅡ愴㙡㔷挰户敡㠴㕥㤵㡤戴慢㜶ㄵ戴㜵㔷慤㌳㠶攱㍦㤶攸搳㠹ㅤ㈸愰戸〸挲戰㑢㥦晡晤攷㥦挰㔸慢〸攴〲〹ㅦ挰㌵〴慣㈶攰ㄸ〰愴㙡㙢搰慢慥ㅡ㔷㐵㤸㘱㡥慡慤攵戰㙢㌹慣ㅦ〰㔲戵敢搰㠳昲㝡㍥改慡摤㠰㌶慢挶〵づ㠹慢㜶愳㐶昵〷慡摥㔵攳㑡〹扢㙡敢㌰扣愶㙡敢戵戳〱戰搷愷㙡㔹挰搹㔵㍢㤱改晢㔵㡤㙢㉤愴㙡㌷挳户捡㐶慦捡㐶摡㔵摢〸㙤摤㔵ㅢ㡣㘱昸㡦㡦㐲改挴づ㠴㘵〷㘸ㄹ㜶改㔳㔷敤㔶㘰慣摢〸攴捡つㅦ挰敤〴摣㐱㐰づ〰㔲戵㑤攸㔵㔷㡤换㌵捣㌰㐷搵敥攴戰扢㌸㙣㈲〰㔲戵扢搱㠳昲ㅥ㍥改慡摤㡢㌶慢挶㤵ㄷ㠹慢㜶㥦㐶㑤〶慡摥㔵攳ㄲづ扢㙡昷㘳㜸㑤搵ㅥ搴捥戸扡愳㍥㔵㍢〵㌸扢㙡㐳㤸扥㕦搵戸〸㐴慡戶ㄹ扥搵愹攸㔵搹㐸扢㙡㡦㐰㕢㜷搵㜲㌱っ晦昱搹㉥㥤搸㠱〲㉡㠲㤶㘱㤷㍥㜵搵ㅥ〳挶摡㐲㈰㤷㤴昸〰慡〸搸㑡㐰ㅥ〰㔲戵挷搱慢慥ㅡ搷㤱㤸㘱㡥慡㙤攳戰敤ㅣ㔶〲㠰㔴敤〹昴愰㝣㤲㑦扡㙡㍢搰㘶搵戸㈴㈴㜱搵㥥搲愸戹㐰搵扢㙡㕣㕢㘲㔷敤㘹っ慦愹摡戳摡ㄹ㤷㥤搴愷㙡ㄵ挰搹㔵攳㜲㄰㘶ㅥ㌷ㅢ攱敡ㄴ愹摡昳昰慤收愳㔷㘵㈳敤慡扤〸㙤摤㔵攳㜲ㄶ晣挷愲㐷㍡戱〳〵搴㈲戴っ扢昴愹慢昶ㄲ㌰搶换〴㜲慤㡢て攰ㄵ〲㕥㈵㘰〹〰㔲戵搷搰慢慥摡㤹㡥㘱㡥慡扤捥㘱㙦㜰搸㠵〰㐸搵晥㠳ㅥ㤴㙦昲㐹㔷敤㉤戴㔹㌵慥㔵㐹㕣戵㥤ㅡ㜵ㄱ㔰昵慥ㅡㄷ扤搸㔵㝢ㅢ挳㙢慡昶慥㜶挶昵㌰昵愹摡ち攰散慡㡤㘳晡㈴搴㍢昳攷戲ㄹ愹摡晢昰慤㔶愲㔷㘵㈳敤慡㝤〸㙤摤㔵攳㍡ㅢ晣挷㈲〰㍡戱〳〵搴㤵㘸昹ㄴ㘵ㄷ㌰搶挷〴㜲ㄱ㡥て攰扦〴散㈶攰㙡〰愴㙡㥦愰㔷㕤㌵慥扣㌱挳ㅣ㔵晢㤴挳㍥攳戰㜵〰㐸搵㍥㐷て捡㉦昸愴慢昶㈵摡慣摡㑤挰㈴慥摡㔷ㅡ戵ㅥ愸㝡㔷㡤慢㜱散慡㝤㡤攱㌵㔵晢㔶㍢扢ㄹ昶晡㔴㙤㈳㜰㜶搵愶㌰㝤扦慡㜱㍤㡦㔴敤㝢昸㔶户愲㔷㘵㈳敤慡晤〸㙤摤㔵攳〲㈰晣て㔸㍦搱㠹ㅤ㈸愰㌶愱㘵搸愵㑦扤慦敤〱挶晡㤹㐰慥づ昲〱晣㐲挰慦〴摣〵㠰㔴㙤㉦㝡搵㔵攳㤲㈰㌳捣㔱戵摦㌸散㜷づ㝢ㄴ〰愹摡ㅦ攸㐱戹㡦㑦扡㙡晣〸㤲㔵攳敡㥥挴㔵攳㐵ㅤ愲戶〰㔵敦慡㔵〱㙣㔷㉤〹挳㙢慡㠶敦㜰ㄴ㘷㕢㘱慦㑦搵戶〱㘷㔷㙤ㅡ搳㈷愱摥㝤㙤㍢㜴㔲戵㈰㝣慢㈷搰慢戲㤱㜶搵㔲愱慤扢㙡㍢㌰っ晦戱㕥㤹㑥散㐰〱昵㌴㕡摢搱昱㕣㐳〹〱㘳㌵㈱㤰换㤶㝣〰㑤〹㐸㈳攰㔹〰愴㙡捤搰慢慥ㅡ搷㉡㤹㘱搰㥢慤㈱ㅤ㙤㉢っ愱摥〰㐰慡搶㥣㘶摣扡挱㈷㕤戵ㄶ㘸戳ㅥ㕣㜶㤴戸㙡晢㙢ㄴ搷㈵搵扢㙡㕣扦㘴㔷慤㈵㠶搷㔴敤㐰敤㙣㈷散昵愹摡㍢挰搹㔵换㘷晡㝥㔵攳ち㈸愹㕡㉢昸㔶敦愱㔷㘵㈳敤慡ㅤ〲㙤摤㔵晢〰挳昰㍦㘰ㅤ㑡㈷㜶愰㠰晡〸慤敤攸㜸慡搶ㅡㄸ敢㌰〲㜷昹〳づ㈷㈰㠳㠰㡦〱㤰慡戵㐱慦扡㙡㕣㐴戵㕤晢㠵摥㔴敤〸戴慤戶㄰敡㕢〰愴㙡敤㘸挶扤㈸㝣搲㔵㍢ㄲ㙤㔶㡤敢愱ㄲ㔷慤㠳㐶㜱挱㔴扤慢挶㠵㔵㜶搵㍡㘲㜸㑤搵㡥搲捥㝥㠴扤㍥㔵摢〳㥣㕤戵搹㑣摦慦㙡㕣㥡㈵㔵敢〲摦㡡㙢戴慡㙣愴㕤戵慥搰搶㕤戵扤ㄸ㠶晦〱敢ㄸ㍡戱〳〵搴敦㘸㙤㐷挷㔳戵㙥挰㔸㤹〴㜲愱㤷て愰㍢〱㍤〸搸〷㠰㔴慤㈷㝡搵㔵攳敡㉥㌳っ㝡㔳戵㕥㘸㕢挷㐲愸㈶〰㐸搵㝡搳ㅣ戰晡昰㐹㔷慤㉦摡慣ㅡㄷ㙡㈵慥摡㜱ㅡ挵㤵㕣昵慥ㅡ㔷㝣搹㔵敢㠷攱㌵㔵敢慦㥤㜱㌱㔸㝤慡搶ㅣ㌸扢㙡㜳㤸扥㕦搵戸㘶㑣慡㌶〰扥ㄵㄷ㡦㔵搹㐸扢㙡㔹搰搶㕤戵㤶ㄸ挶㘲㔹〳改挴づㄴ㔰〷㐲扢ㅤㅤ㑦搵戲㠱戱〶ㄱ挸ㄵ㘸㍥㠰挱〴っ㈱愰ㄵ〰㔲戵愱攸㔵㔷㡤换捥捣㌰攸㑤搵㠶愱㙤攵㐰愴戴〷攰㝦戰㜴㐸㉥㡥㔷摦愴㈴户㑡搴摣㤳㤴ㄶ㜳摥㠲搴㈲愶敦㐵㜲摣㜱攴搱挹㐷昴昸㤴攸㙦㜴㍦ㄱ㌸〲㤹收㌳㤷㍦晤昹㉤㍦㌴攱㈷㈴搸收㍢㠰㘱搹戰㠲挳㐱㜸㙢摥愴㔳ㅡ㉤㡦攲㑢晥攴㕢㉣㌳愰㈸㉦㉤㤸㔱挱㡦㔶㈵㍡摦㤸㤳㈹挴〳扥㈵〶づ㘴戳ㅢ㠱昱慡ㄳ㝡㔵㌴㉡㘵㙦㜶愳㔸㐶㈸㙢晦愰愶㌳㄰戲搹㡤愶ㄳ愲昹挷㜵㐸摢搱攰㘶㐷ㄷ㝡㍡㌵〶ㄸ㙢㉣㠱㕣愳攴〳㌸㠹㠰㜱㄰㈹㕣つ攳晤㘴捡扤愸〷昷㕤㔹㜰㥤㉣㕦㔳捤敦㕣㑡挵搷ㄷ挹㤷㌵愵挸挷㌸㑤ㅣ㕦戲ㄴ戴扦㕦㈹ㄵ㘳搰㉡㉡ぢ㡥挷㘷㝣搱晣㤰扤㡤昱㘳ㄳ昰ㅡ㐸挲㕣㈸㈹㌵攸㕤攲ㄸㄷ㤶㉥挶㐷㘵攱㤱㍡っ㈹〴挷㈳攳㌰敦挵㠳晦摣敡慦〷摤ち㤳昳づ㜸摣捤㌵ㄱ挰㐰㐸㜱〹捥㜶戴㐸㑦㤰ㅡ晢挳愱㐹戰㕡㤳㈱㔴㍦〰攴㤸㌷㠵〳戰ㄲ㠴㑦晡㤸昷て戴㔹㝦慥愴㐹㝣捣㍢㐵愳晡〳㔵敦㘳ㅥ㤷攴搸挷扣愹ㄸ㕥㜳捣㥢愶㥤戱㤶昵㌹收㜱搹㡥㝤捣㕢挲昴戹㑤㜸㘷㠵㕣搴㈳ㅢ摦㜴昸㔶㕣摤㔳㘵㈳敤㡤㙦〶戴㜵㙦㝣㠳㌱㡣摢㥢㤵㐷㈷㜶㈰㕣愳㠲㜶㍢㍡㥥㘳㕥㍥㌰㔶㤴㐰㉥ㄱ昲〱挴〸㤸㐹㐰づ〰㜲捣㥢㠵㕥昵㌱㡦敢㠲捣㌰攸㑤搵ち搰戶㘶㐳愸㠹〰㐸搵㑥愳ㄹ㕦ㄴ捣㈷㕤戵㈲戴㔹㌵㉥昱㐹㕣戵㘲㡤㥡っ㔴扤慢挶戵㐲㜶搵㑡㌰扣愶㙡㜳戵戳㤳㘱慦㑦搵㑥〱捥慥摡㌹㑣摦慦㙡㕣㙤㈴㔵㉢㠳㙦㜵㉡㝡㔵㌶搲慥㕡〵戴㜵㔷㉤ㄷ挳愴㙡昳攸挴づ㠴㙢㔴搰㙥㐷挷㔳戵昹挰㔸ぢ〸攴摡㈵ㅦ㐰㈵〱ぢ〹攰㙡㈶愹摡㈲昴慡慢挶〵㑢㘶ㄸ昴愶㙡㡢搱戶㤶㐰㈸㉥㉥㤲慡㥤㑥㌳扥㠳㤷㑦扡㙡㘷愲捤慡㜱敤㔱攲慡㥤愵㔱㜳㠱慡㜷搵戸㠸挹慥摡搹ㄸ㕥㔳戵㜳戵㌳慥㙦慡㑦搵㉡㠰戳慢挶㜵㐷捣㍣㙥㕦攳㌲㈸愹摡昹昰慤收愳㔷㘵㈳敤慡㉤㠵戶敥慡㔵㘲㤸㔴敤㐲㍡戱〳攱ㅡㄵ戴摢搱昱㔴㙤ㄹ㌰搶㐵〴㜲㔱㤵て攰㘲〲㤶ㄳ戰〴〰愹摡㈵攸㔵㔷㡤㉢愹捣㌰攸㑤搵㔶愰㙤㕤ち愱㉥〴㐰慡戶㤲收㠰㜵ㄹ㥦㜴搵㉥㐷㥢㔵攳愲愸挴㔵扢㐲愳㉥〲慡摥㔵攳敡㉡扢㙡㔷㘲㜸㑤搵慥搶捥戸昰慡㍥㔵㕢〱㥣㕤㌵㉥㠸㘲收㜱㔵攳晡㉣愹摡㉡昸㔶㉢搱慢戲㤱㜶搵㔶㐳㕢㜷搵戸愰㑢慡戶㠶㑥散㐰戸㐶〵敤㜶㜴㍣㔵㕢ぢ㡣㜵㉤㠱㕣敤攵〳戸㡥㠰敢〹戸ㅡ〰愹摡つ攸㔵㔷㡤㑢扣捣㌰攸㑤搵㙥㐴摢㕡〷愱戸ㅣ㑢慡㜶ㄳ捤㔸㤴挵㈷㕤戵つ㘸戳㙡㕣慤㤵戸㙡㌷㙢搴㝡愰敡㕤㌵㉥晢戲慢昶㉦っ慦愹摡㉤摡搹捤戰搷愷㙡ㅢ㠱戳慢㜶㈵搳昷慢ㅡㄷ㡥㐹搵㙥㠳㙦㜵㉢㝡㔵㌶搲慥摡ㅤ搰搶㕤㌵慥㌴㤳慡㙤愲ㄳ㍢㄰慥㔱㐱扢ㅤㅤ㑦搵敥〴挶扡㡢㐰㉥㐳昳〱摣㑤挰㍤〴摣〵㠰㔴敤㕥昴慡慢挶戵㘷㘶ㄸ昴愶㙡昷愱㙤摤て愱ㅥ〵㐰慡昶〰捤昸㔶㔴㍥改慡㍤㠴㌶慢挶㘵㘴㠹慢戶㔹愳戶〰㔵敦慡㜱㍤㥡㕤戵㠷㌱扣愶㙡㡦㙡㘷㕣慡㔶㥦慡㙤〳捥慥摡㙡愶敦㔷㌵慥㘸㤳慡㙤㠱㙦昵〴㝡㔵㌶搲慥摡㔶㘸敢慥摡づっ㤳慡㍤㑥㈷㜶㈰㕣愳㠲㜶㍢㍡㥥慡㙤〳挶摡㑥㈰搷挷昹〰㥥㈰攰㐹〲㥥〵㐰慡戶〳扤敡慡㜱㔱㥣ㄹ〶扤愹摡㔳㘸㕢㑦㐳愸㌷〰㤰慡㍤㐳㜳挰㝡㤶㑦扡㙡捦愱捤慡㜱㝤㕢攲慡㍤慦㔱㙦〲㔵敦慡㜱愱㥣㕤戵ㄷ㌰扣愶㙡晦搶捥㜶挲㕥㥦慡扤〳㥣㕤戵ㅢ㤸扥㕦搵戸搴㑥慡昶㌲㝣慢昷搰慢戲㤱㜶搵㕥㠵戶敥慡㜱㙤㥥㔴敤㌵㍡戱〳攱ㅡㄵ戴摢搱昱㔴敤㜵㘰慣㌷〸攴挲㍤ㅦ挰㝦〸㜸㤳㠰㡦〱㤰慡扤㠵㕥㜵搵戸㕡捦っ㠳摥㔴㙤㈷摡搶摢㄰敡㕢〰愴㙡敦搰㡣攵㠴㝣搲㔵㝢て㙤㔶㡤ぢ敦ㄲ㔷敤㝤㡤攲捡扣㝡㔷㡤㉢昸散慡㝤㠰攱㌵㔵晢㐸㍢晢ㄱ昶晡㔴㙤て㜰㜶搵㙥㘶晡㝥㔵攳ㅡ㐰愹摡挷昰慤㝥㐱慦捡㐶摡㔵摢つ㙤摤㔵摢㡢㘱㔲戵㑦攸挴づ㠴㙢㔴搰㙥㐷挷㔳戵㑦㠱戱㍥㈳㤰㉢ち㝤〰㥦ㄳ昰〵〱晢〰㤰慡㝤㠹㕥㜵搵㤲㜰㔱摥っ㠳摥㔴敤㉢戴慤慦㈱㔴ㄳ〰愴㙡摦搰㡣昵㤱㝣搲㔵晢づ㙤㔶慤㈹㌰㠹慢昶扤㐶愵〱㔵敦慡㌵〳搸慥摡てㄸ㕥㔳戵㥦戴戳㜴搸敢㔳戵收挰搹㔵攳㙡㐰㘶ㅥ㌷ㅢ搹て㄰愹摡捦昰慤㕡愰㔷㘵㈳敤慡晤ち㙤摤㔵㙢㠹㘱㔲戵扤㜴㘲〷挲㌵㉡㘸户愳攳愹摡㙦挰㔸扦ㄳ㜸㤰㍦攰て〲昶ㄱ搰ち〰愹㕡㈰挵㔱戵㐳ㅤ挳㠰㌲㔵攳㉦㈱㔹㐹㄰慡㍤〰㔲戵㐶攸㐱㤹捣㈷㕤戵ㄴ戴㔹戵㈳㠱㐹㕣戵愰㐶㜵〰慡摥㔵敢〸戰㕤戵挶ㄸ㕥㔳㌵晥㉥ㅢ㐳㜶㠲扤㍥㔵敢っ㥣㕤㌵㉥㔳㘴收㜱㔵敢〲㠸㔴慤〹㝣慢愳搱慢戲㤱㜶搵搲愰慤扢㙡挷㘰㤸㔴慤ㄹ㥤搸㠱〲㉡ㄳ摡敤攸㜸慡㤶づ㡣ㄵ㈶戰扢㍦愰㌹〱晢ㄱ搰〳〰愹㕡ぢ昴慡昷戵㘳ㅤ挳ㅣ㔵摢㥦挳㕡㐲愴㥣〸㐰晤㤶攳㌵㐶㝡㘱挷ㅡ㐹昹晥㤷收戱㤳㉡㈲㠵昸ㄵ戳㌱㔸愷㔳㑥搵摦攱收散㘴㝢戵㔴㥤㤷㥥攴㈵㥣㜲敡㘱㜸㘵㕥づ摣㤷愹昴㙢㤳慦扢昹㜳慢愹㐲㈹㥦晤扡㙦㕦晤愲㜰慢㜰㝦〱つ㡡㠴㍢㠰て㐴挱戸㐹㘷愱㉢㥢搰㐱㔰㤸㠷ㅡ攸愷㑤挹㠶戶㤶㐵つ㥥㠵㐸昴摡愲收ㄶ㙣摥㙣摦戹㄰㔷㍥敢戱戶愱ㄵ㜲㔱㠳晤㜲㔰㐳㡤昶㄰㘲㄰〲晤㐰捡㜰㐸敦㌵挹戸扢攵㘵㥢㡤昱扥昹昱攵㤵㠵㔸慢挰㈶慦㔱摡㉤摥㥣㡤ㄵ㤸搰㈱改㤲搲㘴慣㌳昵㝥㘵㔶昵搸〷㄰戴挹晥㥥摦㙤㤰㘱戴っ㐳㌶㈹扢㔰愲㠴攳摤㔵攱ㄸ㍥㠲慤昱㥡昶ㅦ㔵㤰㔷㕡㔲㔶ㄲ㉢捦ㄸ㡦㌵㌷ㄹ晣㈵㡦ㄸ㔶㕦㘵愵㝣〸㡦扥㌱昹挲㤲㡢昹㠳㝦昳昸㑤㐳愱搳㡡㑢收ㄷ㑢㌶㈹㘵晣㐱ㄳ愹㙦攳挶っ挳㌵㔹昲㘸ぢ昲挲㈳㤰㈸〷㕢㠷㈳㜰㕡愳昰㐸㤲㠹㐷㜸㤴㘹㡣㌶㡤㌱扡㤱㍥ㄶつ㝡〹ち昲㉦ㄴ攱㤳攰㤹㔱㠲ㄹ挸愶㜹昶挰㕣昷㙦ㅢ〶摢㐰摤ㄴ㙡戹㠶㍣づ扦〵ㄲ㍣〲㥡㘶搰㌸㤶搳㠴挷㘹㉦㔶㕢ㄸ慤㌶昰㘷㘵㐰愸〹搰昳〰ㄵ㔲㙦㠱㐷敥㐰㡣ㄵ戲㍡〰挶ㅤ㘱㈲扡㐲㤴㙢㐷㤸攴慢㥤っ㉤㜷〶慢ㄳ〶慢㤳㝤㌱愷ㄸ㙤㘷㘲㄰ち㝤㕣㤸㠳攴挶慡㕥㐵〲摣㐴愰っ㔸慣㍢㑢慣㕥㠶㠶㘵㜶㤷㘹ㅡ〶㐸㤹㡥〱づ㘵捡愵㉢㍣挲搳㑤㈳㘲ㅡ㌳㜴㈳㍤て㡤㠶㈹ㄳ敦㘸㘷ㄴ㡢㘵戲㔸ㄴ㡢㜵〸㐷㡤扥〷㔵ㅤ㠸㌸ㄲ㐲捤㠴摥㈶晥ㄹ扣戲ㅡ攲㝢〳㐶攲㘷挱ㅥ㑦㝣㠱慦㜶㌶戴㐲㝣㕦っ㔶㠵扥㤸㘲愳敤㐷っ㌲㐰ㅦ搷〹㈱㠵昸敤㐸㈲㥥昸挷㝤㠹㥦㡢㐱㐲晣〰戸〲昱愵㜴㠵㐷戸捣㌴捡㑤愳㐲㌷搲攷愱搱㌰挴捦㠷㘷㐶昱ㄲ扦挰攸戳㤱愵晣㝥愴搵〵㌰戵㄰㝡㥢昸捤㉥攲㠷〲㐶攲ㄷ挱ㅥ㑦晣㘲㕦敤ㄲ㘸㠵昸ㅣ㤲㝡㠶㉦收㉣愳ㅤ㐱っ㌲㐰㍦愰捥㠱ㄴ攲敦昵㈵晥㙥㕦攲㜹ㄷ戹㄰㍦〶慥㐰晣㜹㜴㠵㐷㤸㜷㡤㑢攳〲搳㔸慡ㅢ改ㄷ愲搱㌰挴㉦㠳㘷㐶昱ㄲ㝦㤱搱㡦㐷㤶昲㜳㥢ㄶ㍦㑣㔱换愱户㠹扦挵㐵晣㘴挰㐸晣㈵戰挷ㄳ扦挲㔷㝢㈹戴㐲晣挹㈴昵㌲㕦捣ㄵ㐶㝢ち㌱挸〰㝤㕣㈹㠴ㄴ攲㙦昲㈵晥㐶㕦攲慦挶㈰㈱㍥ㄷ慥㐰晣㍦改ち㡦昰㉡搳戸挶㌴㔶敢㐶晡ㅡ㌴ㅡ㠶昸戵昰捣㈸㕥攲慦㌵晡㍣㘴㈹㍦㑤㙡昵〱㑣㕤て扤㑤晣㌵㉥攲㘷〲㐶攲㙦㠰㍤㥥昸ㅢ㝤戵敢愰ㄵ攲ぢ㐸敡㝡㕦捣捤㐶㝢ㅡ㌱挸〰晤㠰摡〸㈹挴㕦攱㑢晣㘵扥挴摦㠲㐱㐲㝣〹㕣㠱昸㕢改ち㡦昰㙤愶㜱扢㘹摣愱ㅢ改㥢搰㘸ㄸ攲敦㠴㘷㐶昱ㄲ㝦㤷搱㤷㈱㑢昹晤㔶敢〴挰搴㍤搰摢挴㉦㜳ㄱ㍦ㅦ㌰ㄲ㝦㉦散昱挴摦攷慢扤ㅦ㕡㈱扥㤲愴㍥攸㡢搹㙣戴㡢㠸㐱〶攸〷搴㈳㤰㐲晣戹扥挴㥦敤㑢晣愳ㄸ㈴挴㥦〱㔷㈰晥㌱扡挲㈳扣挵㌴慡㑣㘳慢㙥愴㍦㡥㐶挳㄰扦つ㥥ㄹ挵㑢㍣敦搹ㄶ晤㌹挸搲ㅡ㑣挴㈰〸挵摢戶㑦挴㕦㐸㉤㜴ㄱ㝦〱㘰㈴㝥〷㙣昱挴㍦攵慢㝤ㅡ㕡㈱晥㐲っ㔶捦晡㘲㥥㌷摡㡢㠸㐱〶攸〷搴㡢㤰㐲㝣戹㉦昱愵扥挴晦ㅢ㠳㠴昸ㄵ㜰〵攲㕦愲㉢㍣挲㉦㥢挶㉢愶昱慡㙥愴扦㠶㐶挳㄰晦㍡㍣㌳㡡㤷昸㌷㡣晥㜲㘴㈹㍦ぢ㙣つ〷㑣扤〹扤㑤晣㙣ㄷ昱㔷〳㐶攲摦㠲㍤㥥昸㥤扥摡户愱ㄵ攲㔷㤱搴㜷㝤㌱敦ㅢ敤㙡㘲㤰〱晡〱昵㈱愴㄰㥦敦㑢晣っ㕦攲㍦挲㈰㈱晥㍡戸〲昱扣〱㥡㡦昰挷愶挱㍢㥥㐵戳㕢㌷搲㍦㐱愳㘱㠸晦ㄴ㥥ㄹ挵㑢晣㘷㐶扦づ㔹捡慦㈷㕢㘳〱㔳㕦㐰㙦ㄳ晦てㄷ昱㌷〳㐶攲扦㠴㍤㥥昸慦㝣戵㕦㐳㉢挴㙦㈴愹摦晡㘲扥㌷摡㕢㠹㐱〶攸㘳㜱㈳愴㄰㍦挱㤷昸㜱扥挴晦㠴㐱㐲晣㈶戸〲昱㝢攸ち㡦昰捦愶昱㡢㘹晣慡ㅢ改㝢搱㘸ㄸ攲㝦㠳㘷㐶昱ㄲ晦扢搱摦㠳㉣攵挷愶慤㐹㠰㈹㥥㉦搹挴て㜷ㄱ晦〰㘰㈴㥥㉦㉤㥥㜸攵慢㑤㠲㔶㠸㝦㠸愴㈶晢㘲㠲㐶晢㌰㌱挸㠰挹慡㔴㘸㠵昸㐱扥挴て昴㈵摥挲㈰晣挷㤲ㅡ戸〲昱㈱㜶昰〸㌷㌱㡤愶愶㤱愶ㅢ改捤搰㘸ㄸ攲搳攱搹㡦昸戰搱㙦㐳㤶昲㤳摣搶㔴㈴愹昶㠳摥㈶晥㌸ㄷ昱㍢〰㈳昱㉤㘰㡦㈷㝥㝦㕦㙤㑢㘸㠵昸愷㐹敡㠱扥㤸㔶㐶晢㉣㌱挸㐰㠸㍦〴㕡㈱扥愷㉦昱摤㝤㠹㍦ㄴ㠳昰ㅦ㍦ㅣ〶㔷㈰扥㌵㍢㜸㠴て㌳㡤挳㑤㈳㐳㌷搲摢愰搱㌰挴ㅦ〱捦㝥挴户㌵晡㔷㤰愵㤵㠷晣慣ㄹ㄰慡㍤昴㌶昱㐷戹㠸㝦〳㌰ㄲ㝦㈴散昱挴㜷昰搵㜶㠴㔶㠸㝦㤳愴ㅥ攵㡢改㘲戴㍢㠹㐱〶㐲㝣㔷㘸㠵昸㜶扥挴ㅦ攱㑢晣㌱ㄸ㠴晦昸扥㑢戸〲昱摤搸挱㈳㥣㘹ㅡ摤㑤愳㠷㙥愴昷㐴愳㘱㠸敦〵捦㝥挴ㅦ㙢昴ㅦ㈱㑢昹㠹㜷㙢ㄶ㤲㔴㝤愰户㠹㍦搸㐵晣㙥挰㐸㝣㕦搸攳㠹㍦捥㔷摢て㕡㈱晥㔳㤲摡摦ㄷ㌳挰㘸㍦㈷〶ㄹ〸昱㔹搰ち昱晢晢ㄲ扦㥦㉦昱〳㌱〸晦昱改ㄳ㕣㠱昸㙣㜶昰〸て㌲㡤挱愶㌱㐴㌷搲㠷愲搱㌰挴て㠳㘷㍦攲㜳㡣晥㝢㘴㘹㤵㈰㍦㡢㜷愲慡ㄱ搰ぢ戱㍦㘹㈲搸㔱愳愰ㄵ㈲㉣〷ㄱ挱㥦〱㐹㜸戱㔲㌵昶㘵㘷㌴㍣攱㍦ㄶ收搸散㡣㐱〷㥦敢〵㠲㝢搱㙦㥦㍤㌰㝢㕣㙥慦晣ㅥ㝤㈳㤱捣扥扤扢挵扡昷捣敢搳ぢ㡤㘳晢㐴㝡攴昷㡥㐵扢ㅦ摢㌷摡㈳昸㕢㌵戴㕢㘶㡦㥥扤晢㜴㡢昵散搵㉤戳㘷㘴㐶户㍥摤晢昶挸敦㤶搹㍤慦㜷㥦㔸㝥㡦㔸㕥㜸慣㜶㙦晤㡥㌱搶ㅦ㄰攱㤳㡣㙡ㅦ㔵扣㡡ㄹㅥ㘷㔴〴〸㌴㘵㈲㔴㜵㕥昱搷㌷㥢〲捡㘵㥡㜹㉡㕦㐵㤳ㅢ㌷㡥晢㐲㐲昷搵㝦摣㠷㉡㥦ㄴ昰㜳㠲㘰㤰㌲攵昷㕦敡扡㤸㙦〶戱ㅡ敥㡢昹捤愱戱㤲昱㉡慣ㄴ㠸㔰㜸ㄲ戲㘱挱昱㑤㔴扥搷㔰ㅢ㐳敤扥㠶㥡ち㡤昷ㅡ敡㘴敤挵戲㘰戴昸ㅢ〶㔶〵㠴㍡ㄹ㝡㝢扦晣〱㌹㝦㠶ㄲ㌳㔶挸㑡〳㡣晢攵㍦㘰㤷捤挷㜵つ昵ㄴ㕦敤㔴㘸㘵扦㑣挷㘰㌵捤ㄷ㌳摤㘸㥢ㄳ㠳㔰戲㕦捥㠰㔶㌶挷慦㤰挴㉥㈴〱㠳攳ㅡ敡ㄷ搰㝥〸㉤昷㈸㜹挸愵敥㍣っ挲㝦㝣㔲〵㔷搸㉦昳搹挱㈳ㅣ㌵㡤㤸㘹捣搴㡤昴㔹㘸㌴捣㝥㔹〰捦㝥晢攵㙣愳㙦㠵㉣慤挵挸捦㕡〴愱ち愱户㠹摦攵㈲扥㌵㘰㈴扥〸昶㜸攲㡢㝤戵㈵搰ち昱㠷㤳搴戹扥㤸㌲愳㙤㐳っ㌲㄰攲㉢愰ㄵ攲摦昵㈵晥㙤㕦攲攷㘱㄰晥㘳㑤て㕣㠱昸昹散攰ㄱ㕥㘰ㅡ㤵愶戱㔰㌷搲ㄷ愱搱㌰挴㉦㠶㘷㍦攲㤷ㄸ㝤㈷㘴㘹㥤㡤晣慣戳㈰搴ㄹ搰摢挴扦敡㈲晥㘸挰㐸晣㤹戰挷ㄳ㝦㤶慦昶㙣㘸㠵昸㘳㐸敡戹扥㤸昳㡤㌶㤳ㄸ㘴㈰挴㉦㠵㔶㠸㝦挱㤷昸攷㝣㠹扦㄰㠳昰㍦㘰昵㠲㉢㄰扦㡣ㅤ㍣挲ㄷ㤹挶挵愶戱㕣㌷搲㉦㐱愳㘱㠸㕦〱捦㝥挴㕦㙡昴㝤㤱愵戵ㄴ昹㔹ㄷ㐰愸换愰户㠹摦敥㈲扥㍦㘰㈴晥㜲搸攳㠹扦挲㔷㝢㈵戴㐲㍣㙦改㔷㔷晢㘲㔶ㄹ㙤ㄶ㌱挸㐰㠸㕦つ慤㄰晦㤸㉦昱㡦昸ㄲ扦〶㠳昰ㅦ㤷㘹攰ち挴慦㘵〷㡦昰戵愶㜱㥤㘹㕣慦ㅢ改㌷愰搱㌰挴摦〸捦㝥挴慦㌳晡ㅣ㘴㘹㕤㠲晣慣攵㄰㙡㍤昴㌶昱昷扡㠸ㅦ〵ㄸ㠹摦〰㝢㍣昱㌷晢㙡晦〵慤㄰㍦㠶愴摥攲㡢戹捤㘸㑦㈲〶ㄹ〸昱㜷㐰㉢挴摦攱㑢晣㙤扥挴㙦挲㈰晣挷㑦㜶挰ㄵ㠸扦㤳ㅤ㍣挲㜷㤹挶摤愶㜱㡦㙥愴摦㡢㐶挳㄰㝦ㅦ㍣晢ㄱ㝦扦搱㥦㡣㉣慤㉢㤰㥦㜵㌹㠴㝡㄰㝡㥢昸㥢㕣挴㥦ちㄸ㠹㝦〸昶㜸攲㌷晢㙡ㅦ㠶㔶㠸捦㈵愹㡦晡㘲戶ㄸ㙤㠴ㄸ㘴㈰挴㙦㠵㔶㠸扦搶㤷昸㌵扥挴㍦㡥㐱昸㡦㐵ㅣ㜰〵攲户戱㠳㐷㜸扢㘹㍣㘱ㅡ㑦敡㐶晡づ㌴ㅡ㠶昸愷攰搹㡦昸愷㡤扥〰㔹㕡搷㈰㍦㙢ㄵ㠴㝡ㄶ㝡㥢昸㉢㕣挴ㄷ〱㐶攲㥦㠳㍤㥥昸攷㝤戵㉦㐰㉢挴㤷㤰搴㝦晢㘲㕥㌶摡戹挴㈰〳㈱晥㔵㘸㠵昸㑢㝣㠹扦搸㤷昸搷㌰〸晦㌱㍤㠳㉢㄰晦㍡㍢㜸㠴摦㌰㡤晦㤸挶㥢扡㤱晥ㄶㅡつ㐳晣㑥㜸昶㈳晥㙤愳慦㐴㤶搶昵挸捦扡づ㐲扤ぢ扤㑤晣戹㉥攲㤷〰㐶攲摦㠳㍤㥥昸昷㝤戵ㅦ㐰㉢挴㥦㐱㔲㍦昲挵㝣㙣戴㘷ㄱ㠳っ㠴昸摤搰ち昱愷晢ㄲ扦搸㤷昸㑦㌰〸晦〳搶㜹㜰〵攲㍦㘵〷㡦昰㘷愶昱戹㘹㝣愱ㅢ改㕦愲搱㌰挴㝦〵捦㝥挴㝦㙤昴ㄷ㈲㑢㙢〳昲戳搶㐳愸㙦愱户㠹㉦㜷ㄱ扦ㅣ㌰ㄲ晦ㅤ散昱挴㝦敦慢晤〱㕡㈱㝥〵〶慢㥦㝣㌱㍦ㅢ敤㑡㘲㤰㠱㄰晦㉢戴㐲㝣戱㉦昱㠵扥挴敦挵㈰晣挷捦收挲ㄵ㠸晦㡤ㅤ㍣挲扦㥢挶ㅦ愶戱㑦㌷搲㜹敦㘱挳㄰捦㍢ㄶ晤㠸攷㑤㡣愲㕦㠵㉣㉤晥㍣㠴㜵㉢㠴攲㝤㡣㌶昱昹㉥攲搷〲㐶攲㜹㙦㘳㍣昱扣㤷㌱㕥摢ㄸ㕡㈱晥㍡㤲㙡昹㘲㥡ㄸ敤つ挴㈰〳㈱㥥㌷ㄷち昱搳㝣㠹㥦敡㑢㍣㙦㌱㈴愱搶㝡戸〲昱改攸昳ㄱ收㉤㠵搲攰晤㠳搲攰㍤㠴㝣愴户㐰愳㘱㠸攷㑤㠷㝥挴昳㍥㐴搱㙦㐴㤶搶摤㐸挲攲て㕣愸〳愱ㄷち㙦㠳㥥〰晥㠵捤㘹慡㙡㘵捣搵ㅡ㥡て㠱㔶㕥昲ㅤ昲㤲㔳づ㐷扦㕦攲㥦ㅢ㜰摣㠵搴ㄹ昷挲攱晢㤳愳昹昸㌶搳㌹昸扥昱捡挱挵攵愵㕣愷ㄵ㘸㠴㙦㌳戵㔷挱㈶㈷ㅤ昷攷㝣昱晡〱扦〲㤸㝦㈹㈷愱㔸晦ぢ㍦攴愴收㡡〲㍤ㅥ㡥㍦敢㑥扣㘰搵ㄶ㉦户ㅤ㝢㉦㔰扣㐸昱㙦〸㌵ㄲ㈱㜷㘲昹散㡡㡣愵㈷㙣㥢戸㝢搴昵㤳戲慥慦搸搳晡㑣㌵㐲ㅢ摡敦扦㘱搷摥昳㈷攴㙣㠹㝥㌳㜳挳戵捤㝥㔷ㅤっ扤昷㍢搸㔷㥤㡣搶㐵㝡㘷㘸㠵昴〷㠵㜴㜵っ晡㈴㕥つ㠵㜷扥㕡㐹㜰㌳ㄳ散〱戵㕦㠲〳ㄳ㈵㤸愵つ攷㙤捤敦㜷攵〵昳㐷摣㜲昴愷ㄵ㍤ㅥㄸ㜳㥥敡捤〰㝣㠱㔵捥〴晢ㅡ慤㉢挱㝥搰㑡㠲㡦摢〹づ㐰㕦ㄲ散敦㑣㜰㍢ㄳ捣㠶挹㉦挱㍥㠹ㄲ散慤つ㍤ぢ搶㕦愴㌶㝦㤲戳攱昶㜷愷㍤晢搰㤴㔵㙡愸㐹攵ㄹ㘷㠲㌹㐶敢㑡㜰〴戴㤲攰㜳㜶㠲㘳搰㤷〴㝢㌸ㄳ㝣㠱〹㡥㠷挹㉦挱慥㠹ㄲ㍣㕡ㅢ愶戴㕤㍣㈵扢昸挱散ㄵ㈵㥤㉢〶扦晥挸㈶㌵搹愴昲慡㌳挱㤳㡤搶㤵攰㈹搰㑡㠲慦摢〹收愲㉦〹㜶㜲㈶昸ㅦ㈶㤸〷㤳㕦㠲敤ㄲ㈵搸㔶ㅢ戶敤捤㜸㈸㉦㜳挵愸戵换挲㔵ㅢ㕢ㅦ㜵㥣㥡㘹㔲㜹搷㤹㘰㠱搱扡ㄲ㍣つ㕡㐹昰㝤㍢挱ㄲ昴㈵挱挳㥤〹㝥挸〴换㘰昲㑢昰攰㐴〹戶搲㠶愷㜷㔶㑤㕤ㄸ㍥㈰攷㥦㍤㍦挸捤㝡㘵㜱㙦㌵摦愴昲㠹㌳挱㑡愳㜵㈵戸〸㕡㐹昰㌳㍢挱㌳搰㤷〴㕢㍡ㄳ晣㠲〹㥥〳㤳㕦㠲攱㐴〹愶㙢挳〷㐵㈳㉦㝥户㜹攳攱换ㅥ㔹扡㉢㜴挰㥡摤敡〲㤳捡㜷捥〴㉦㌴㕡㔷㠲ㄷ㐱㉢〹晥㘰㈷戸〲㝤㐹戰㠹㌳挱㥦㤸攰攵㌰昹㈵ㄸ㑣㤴㘰㡡㌶扣㝤挳㥥昴㈵㜷昷ㅢ扤散慤搴搳㝦〹摤晦戰扡摡愴昲㥢㌳挱㔵㐶敢㑡㜰㌵戴㤲攰ㅦ㜶㠲搷愱㉦〹㉡㘷㠲〱摣愸慥搶挱攴㤷攰㙦㍦㈷㌸づ敥搵㠶摥敢㤶㑣㕤㤴戴㘱捣㡤㡦昷扢昷摣㡢㤷晦愶㙥㌶愹〴攱搷扣ぢ愹㡤㐶敢㑡昰㔶㘸㈵挱㔴㘰搳ㅡ愹㑤攸㑢㠲㝢攰扤晡㌸ㄸ㘲㠲昷挰攴㤷攰㜷㠹ㄲ晣㔶ㅢ攲㝥扢晥〱㤳㑡搸㤹攰㐳㐶敢㑡昰㘱㘸㈵挱晤散〴户愰㉦〹㝥改㑣㜰㝦㈶戸つ㈶扦〴㍦㐹㤴攰㙥㙤㠸晢晤昸ㅤ㈶㤵㠳㥤〹㍥㙤戴慥〴㥦㠵㔶ㄲ㍣搴㑥昰㐵昴㈵挱㡦㥣〹ㅥ挶〴㕦㠱挹㉦挱㜷ㄳ㈵昸㡥㌶挴晤㠶晢ㅢ㈶㤵㜶捥〴摦㌴㕡㔷㠲㍢愱㤵〴㡦戴ㄳ㝣て㝤㐹昰㑤㘷㠲ㅤ㤹攰㐷㌰昹㈵昸㙡愲〴㕦搱㠶戸摦㔱摦㙤㔲改敡㑣昰㔳愳㜵㈵昸㌹戴㤲㘰㌷㍢挱慦搱㤷〴㕦㜴㈶搸㥤〹㝥て㤳㕦㠲捦㈴㑡昰㘹㙤昰晥㤶㜹㤸ㅦ㍤㐹搰㍥㜶㔰㝥㔴㈴㐱㜷㌸㠳ㅥ〷㘳ち㍦搶昱晤㔹ㄲ晢捥昱昱昸愲昹㘸搷散㠱扤扢づ㕥㤰ㄷ㉤攴㑦挰攰戶㜱散敦㠱㤶㐵㌹㘵㘸攲㍢攸㈷㤴㘴挹て㤳㜰ㅤ㐰㜳㜳㘷㜹攷愲愱ㄵ〵昹㤸愹戵慦搱㤸摦晦㌱挳挶㤴㔶㡦㑢慢㐱攱㔷っ㕡搶昴ㅣ摦㜳㜲㐸㡤ㄶ㍦昶㠴㈹㘱㌴摦㜸㉣挳昷戸㈴㈷㌵㔲摥慦㤴㤷㥦昷ㄸ㔴㔲ㄴ㈹㈸敥捡捦㥡攸慤戴愴㌰㈷㥦㌳愰㐳㝣扥攳㝥㘰㐱戹晣㐶挴愱㥣愵㔹㝢㐱㑥昰㜸搰ㄴ散摦㙥㘸扢㍥摤㔲戶㠱扦㝡挷㜰㑦っㄹ㤱戳搷㤰㜵〲㡢捤て捡挸扤戲昸㘱㕣昰㐴ㄳ愴㜷愶摡㠲㈰っ挴ち攲㜷㥢㠸摥〷㡣㔱㈹㝥攲挶づ扤愵昳㠳㉢ㄸ愹㜳㍥昸慢㈷昲㌸搱㝥㑡搵捦攱ㄳ搳㔳捣㠸㔳㔵㥢换戲㔲摥㍦挳晢攳㜱㌲愲㙡㥡㍤攲㤳ぢ㑥㔴ㄶ㐶搴㙣㤸扤ㄱ搷㥥挵㙥㐶ㄲ扥戳搸㠷戴㈱敥攷㤲搳攰㐹㈶㠹挳昰慡慡㡦摥改㐶敢摡㜳㥡㐳㉢ㅢ昱㜰㘰㜱昴㙥㠹扥㙣挴昷挱㝢昵搱㝢㈴改㘹〵㔳㑤㠲㌵搳散㍢ㄳ㈵戸㐹ㅢ攲㝥戲戸戵㐹㘵㥣㌳挱挳㡤搶㤵㘰ㅢ㘸㈵挱〹㜶㠲敤搱㤷〴㙦㜵㈶㌸㠹〹㜶㠲挹㉦挱つ㠹ㄲ㕣慦つ㜱㍦ㅢ㝣戴㐹㘵慡㌳挱㘳㡣搶㤵㘰㈶戴㤲攰㌴㍢挱㕥攸㑢㠲㌷㌸ㄳ㥣捥〴晢挲攴㤷攰㥡㐴〹慥搶㠶戸㥦敥敤㙦㔲㠹㌹ㄳㅣ㘰戴慥〴戳愰㤵〴㘷搹〹づ㐶㕦ㄲ扣摡㤹攰㙣㈶㤸〳㤳㕦㠲㤷㈵㑡㜰愵㌶挴晤㝣敥㈸㤳捡ㅣ㘷㠲㘳㡣搶㤵攰㐹搰㑡㠲愵㜶㠲ㄳ搱㤷〴㤷㍢ㄳ攴捦㔰愸㤳㘱昲㑢㜰㘹愲〴㉦搰㠶戸㥦戰㍤搵愴戲搰㤹㘰慥搱扡ㄲ㡣㐰㉢〹㉥戶ㄳ㡣愲㉦〹㥥攳㑣昰㜴㈶㔸〰㤳㕦㠲愷㈷㑡㜰㠹㌶挴晤㡣㙣㤱㐹攵㕣㘷㠲㈵㐶敢㑡㜰㉥戴㤲攰昹㜶㠲ㄵ攸㑢㠲㤵捥〴㤷㌲挱㑡㤸晣ㄲ㉣㑦㤴㘰㤹㌶挴晤㤴敢ㄲ㤳捡㈵捥〴捦㌰㕡㔷㠲㘷㐱㉢〹㕥㙡㈷㜸ㅥ晡㤲㘰㠹㌳挱换㤸攰㠵㌰昹㈵㌸㍢㔱㠲〵摡㄰昷㜳慡换㑤㉡晦㜴㈶戸挲㘸㕤〹慥㠴㔶ㄲ扣挶㑥昰㑡昴㈵挱愸㌳挱㌵㑣㜰ㄵ㑣㝥〹㑥㑦㤴㘰慥㌶挴晤愴改㕡㤳捡㡤捥〴慦㌳㕡㔷㠲㌷㐰㉢〹摥㘴㈷戸ㅥ㝤㐹昰ㄴ㘷㠲ㅢ㤸攰㐶㤸晣ㄲ㥣㤴㈸挱㠹摡攰晤㔹搱㌰㉦㐲㐹搰摢攰搷扡㥤攲づ㠸㔰ち㉦㌴搵昵摤㝣㕣㄰ㄸ㉤㤳摦晡㑡挷扢㕤㑡㡣㔳㤷㈶㌱㕢捤㙢㐳昲㌳㤲㠵戲晥慦㈹㝥ち愹昴戴㘸改㐸晣扡ㄷ㝥〰㘹㝣㐱㤱㕥㔳㠷㕦晤攲㜷慢㤹ㅦ摢戱愴挷挱挱搸㤸㔲晣晡㑥攳㔸㑥ㄹ㝥㐳㉣㍦戵㘸㙣愴扣㍣㕡㕡晣㜷㔸㡡㡢㕢㑣㤳㌹㙦挰扢㉦㝦晡㌳挹㜷㌱㈴㔷㌹晡捥㜲㠴戱慥㌵㝣㤸ㅦ换㑢攲㉦㈸晤戹㠵戸挱㑤愸㕡㍡收㝣搱㍣晣㝥㕤挶㍣慥扥㉣㑢㔲㘳㔱㜷戹〳攵昳敥慤昶㐹扥㤸㍣㔹㜷戱捣㝣㝢㔷昲ㅡ昰㙤㠱搶㍤㔴㙤㠵㑡㐴㈰㠵㤷摤扣㉦㡡换㔲㠷㜰㐴捡晣㠲晣昲㔹挱㔹搱㠲㤹戳捡戱晣戴〹㕦改㠴㔵㥢㑦晣扤挷愹㔹㘱㕥㔹㤳㑤敡㍥晡扣㥦攲〱㠸㤰攲㘵㌴㙥㔶ㄶ㜳㑤㔲㐳㝤㜳摢㑣扣㍢户㐷愸慡挹㑤昱㡡ㅢ昳慢㡥挸㑢㘵ㄲ昱㌱㈲户㔰㔴㐱㠴ㄴ慦㡢㌹㈲㥥攰ㅢ㜱ㅢ昱敥㠸㑦㔰攵㠸挸㑢㘸慥㠸扣昶㈵ㄱ㜷㄰昹ㄴ挵搳㄰㈱挵ぢ㕤㡥㠸扤㝣㈳㍥㐷扣㍢攲ぢ㔴㌹㈲扥攰㡤挸㡢㔹ㄲ昱摦㐴扥㐴昱㌲㐴㐸昱捡㤵㈳㘲ㄷ摦㠸慦ㄱ敦㡥昸〶㔵㡥㠸扣挸攵㝡㡤扣㍡㈵ㄱ摦㈴昲㉤㡡㥤㄰㈱挵㑢㔱㡥㠸㙤㝤㈳扥㑢扣㍢攲晢㔴㌹㈲昲慡㤵㉢㈲㉦㌷㐹挴て㠹晣㠸㘲ㄷ㐴㐸昱摡㤲㈳攲挱扥ㄱ㜷ㄳ敦㡥昸㈹㔵㡥㠸扣っ攵㡡挸敢㐷ㄲ昱㜳㈲扦愰昸ㄲ㈲愴㜸戱挸ㄱ戱戹㙦挴㙦㠸㜷㐷晣㡥㉡㐷㐴㕥㔷㜲㐵攴〵㈱㠹昸〳㤱㍦㔲晣〴ㄱ㔲扣晡攳㠸㤸敡ㅢ昱ㄷ攲摤ㄱ昷㔲攵㠸ㄸ㐰摦ㄵ㌱〸㠵㐴晣㥤挸㍦㈸昶㐱㠴㔴㉡愴㈳攲扥㍤㝥挷㡡愴搴戸㠸挹㔴㌹㈲昲捡㡦㉢㘲ㄸち㠹ㄸ㈴戲㌱㐵㉡㐴㐸敤攷㡥昸㤳㙦挴㈶挴扢㕦㘳ㅡ㔵㡥㠸扣㤴攳㡡㜸戰㠹㤸㑥㘴㤸愲㌹㐴㐸ㅤ敡㡥昸愵㙦挴晤㠹㜷㐷㍣㠰㉡㐷挴挳扣ㄱ㜹㔱㐵㕥攳㐱㐴戶愲㌸ㄸ㈲愴㡥㜴㐷摣攵ㅢ戱㌵昱敥㠸㠷㔳攵㠸搸搱ㅢ㤱㔷㐹㈴㘲ㅢ㈲㡦愰㘸ぢㄱ㔲摤摣ㄱ㜷晡㐶㍣㤲㜸㜷挴㡥㔴㌹㈲㜶昷㐴㔴扣散挱つ㈴㜸ㄴ㤰昱㕦ㅥ㥢敦昸昲搸㈴昵㥡〹ㅢ㌸㌳㔰昳㔶搳〵㈳㠳㐷㐳㌴捡㉡㉢㤲㜳㔶㠸㤰搵搵ㄳ晡㌸ㅤㅡ敦㈳昲㐸㍥〱㡡摡㉥㉣昰愴户㜱㔱㙥愴戴㌴㔲㤹㕡㤴㕢ㄸ㉤㥥㔹㍥㉢㌵㜷㥥晤㕢㝥ㄸ㥣㥡㥡㙡㜵㐳ㄴ晢㕤ㅡ㙦㜵扣〰㐰慦㔶愶㐳ㅢㅥ〶㡤㤰摡㥤ㄹ昵愰攸〹ㄱ㔲㍣㕢㜶散ㅣ捦㤸㔷攷㝡㈳敤㑤扣㥢搴扥㔴㌹㐸攵㠹戵㙢㔳ㅤ㘷㈲昶㈳昲㜸㡡晥㄰㈱挵搳㕦㐷挴慤扥ㄱ㑦㈴摥ㅤ㜱㈰㔵㡥㠸㍣㔳㜶㐵㥣㙡㈲づ㈲㜲㌰挵㄰㠸㤰㥡收㡥昸愰㙦挴ㅣ攲摤ㄱ㐷㔰攵㠸挸㔳㕦㔷挴㤸㠹㌸㡡挸搱ㄴ㘳㈰㐲㙡㤶㍢攲㈶摦㠸攳㠸㜷㐷㥣㐰㤵㈳㈲捦㘵㕤ㄱ攷㤸㠸㤳㠸㥣㑣㌱〵㈲愴㑡摤ㄱ㌷昸㐶㍣㠵㜸㜷挴㔳愹㜲㐴攴挹愹㉢攲㐲ㄳ㌱㤷挸改ㄴㄱ㠸㤰㕡散㡥戸搶㌷㘲㍥昱敥㠸㌱慡ㅣㄱ㑦昷㐶攴㘹愲㙣慢戳㠸㉣愰㤸つㄱ㔲攷扢㈳㕥攱ㅢ戱㠸㜸㜷挴ㄲ慡ㅣㄱ㤷㝡㈳昲扣㑦㈲捥㈵戲㤴愲っ㈲愴㉥㜵㐷扣挸㌷攲㍣攲摤ㄱㄷ㔰攵㠸㜸㤹㌷㈲㑦攴㈴攲㐲㈲ㄷ㔱㉣㠶〸愹㙢摣ㄱ捦昶㡤㜸〶昱敥㠸㘷㔱攵㠸戸挶ㅢ㤱㘷㘶ㄲ昱ㅣ㈲捦愵㌸て㈲愴㜸ㅡ收搸ㅦ㉢㝤㈳㉥㈵摥ㅤ㜱ㄹ㔵㡥㠸ㅢ㍣ㄱㄵ㑦戵攴挴慥ㅣ㉥㜹〵敥㜸ㅣ捣㔲㤳㠲㡡愷㕦㘲㈸搳㠶晥㘲㔰㡡愷㘴㘲㈸搵〶㕥㤶戴㔶㈰㔰ち攷昲昵㍥挹㔰ㄸ昶㈷扦〸攷㔲〴㔳㍣㑢愰て㙢㈵㝢㘸挸ㅦ攷昹㤲㕤戱攷昵㜰敥㉦㠶㈲捦敢攱昹㠰ㄸち㥤慦攷㑡㍡摤っ㤳㥣㥦㕣挵摥㈳攸㐹挰慢㥤〱ㅦ㌳挳㘷㜹〲㜲敡㉦㝥㘷㝡〲昲㜴㐰っ㌱㘷挰搵㜴捡改扦〴㕣挳ㅥ㘷晥ㄲ㜰慤㌳㈰㘷昹㌲㝣㠶㈷攰㔳挶㄰昱〴攴搹㠰㡣㤸敥っ㜸〳㥤㜲昶㉦〱㙦㘴㡦ㄳ㝦〹戸捥ㄹ昰摦㘶昸㔴㑦挰㤷㡣攱ㄴ㑦挰㤷㡤攱ㅦ捥㠰㌷搳㈹㈷晦ㄲ昰㕦散㜱摥㉦〱㌷㍡〳㜲㡥㉦昹㑥昲〴㝣换ㄸ㈶㝡〲昲㕣㐰㐶㑣㜰〶扣㥤㑥摦㠵㐹〲摥挱ㅥ愷晤ㄲ㜰㤳㌳㈰愷昸㌲㝣慣㈷㈰愷晤㘲ㄸ攳〹挸㔳〱㌱㡣㜶〶扣㠷㑥㌹昵㤷㠰昷戲挷㔹扦〴扣捦ㄹ㤰㌳㝣ㄹ㍥摣ㄳ㤰戳㝥㌱攴㜸〲昲㑣㐰っ挳㥣〱ㅦ愲搳㙦㘰㤲㠰㥢搹晢づ㍤〹昸戰㌳㈰㈷昸㌲㝣㤰㈷㈰㈷晤㘲挸昶〴攴㠹㠰ㄸ〶㍡〳㙥愱㔳㑥晣㈵㘰ㄵ㝢㥣昳㑢挰慤捥㠰㥣摦换昰ㄳ㍣〱晦㌰㠶晥㥥㠰㍣て㤰ㄱ挷㍢〳㍥㐱愷㥣昷㑢挰㈷搹攳㤴㕦〲敥搰つ㜶㔴㄰ㅤㄹ摥挷ㄳ㤰㔳㝥㌱昴昶〴㑣㌵㠶㘳㥤〱㥦愵㔳㑥晢㈵攰㜳散愵㔱昰㐸昳扣㙥㐸挰㜴㜴挴㙦㜷㑦㐰捥昸挵㤰改〹挸戳〰㌱㜴㜳〶㝣㠹㑥㌹敢㤷㠰㉦戳挷〹扦〴㝣㐵㌷㈴㈰㈷昷㌲扣㡢㈷㈰㈷晣㘲攸散〹挸㤳〰㌱ㅣ攵っ昸〶㥤㜲搲㉦〱晦挳ㅥ攷晢ㄲ昰㑤摤㤰㠰㙤搰㤱攱㐷㝡〲㜲扥㉦㠶昶㥥㠰㍣〷㄰㐳㍢㘷挰㜷攸昴㐸〸〹昸㉥㝢ㅤ㈹㐸改㝢扡㈱〱㌹㐱ㄷ捣晢搴㜲㕥㉥㤸てㅣ㤸㜴捥愳愹挵ㄳ㉥㌲㘵㍡㝢㡡昳㘶〹㝦㤸㈷㘱捥愵挵搰摡㤳㌰攷搷㘲㌸搴㤹昰挷昴捡昹戴㈴昳㕦昶㌸㤵㤶㘴㜶敢㠶㈴摣てㅤㄹ㝥㤰㈷㈰愷搲㘲㌸搰ㄳ戰扦㌱ㅣ攰っ昸㌹㥤㥥〸㈱〱扦㘰㡦㌳㘹〹昸愵㙥㐸㐰捥㥡挵敦㝥㥥㠰㥣㐹㡢愱戹㈷攰㄰㘳〸㍢〳㝥㑢愷㥣㑤㑢挰敦搸攳㐴㕡〲㝥慦ㅢㄲ㜰ㄴ㍡攲户愹㈷㈰㈷搲㘲㘸攲〹㌸挶ㄸ㐲捥㠰㝢攸㜴ㅣ㠴〴晣㤹㍤捥愳㈵攰㉦扡㈱〱㌹㘷ㄶ扦㐱㑦挰挹挶㤰攲〹㌸挵ㄸ㤲㥤〱㝦愷搳㔳㈰㈴攰ㅦ散㥤㑡挱㡤㙥㥦㙥㐸挰㕣㜴㈴㘰挰ㄳ㜰扡㌱散晢挹㥥ㅡ㤹ㄹ㔰挴ㄸ晥搰〶㤹〱㌵挲㡦㝢㈸㑥愵㈵㘰㌲㝢㌱昴㈴㘰ち㝢㠸㉣㝦戳捣昰㕦昵㜰㌳攵攲㉣㕡㌲昹挵ㄳ㤰㌳㙢㌱晣散っ㘸搱㘹ㄱ㑣ㄲ㌰挴㕥〹㝡ㄲ戰㠹㌳攰㕣㌳晣〷㑦挰㔲㘳昸摥ㄳ戰捣ㄸ扥㜳〶㑣愷㔳㑥愴㈵㘰㤸扤〵攸㐹挰收捥㠰㥣㉦㑢扥㕦㜹〲㉥㌲㠶㉦㍤〱㌹慦㤶ㄱ㕦㌸〳戶愴搳㌳㘰㤲㠰〷戰㜷ㄶ㝡ㄲ昰㐰㘷㐰㑥㤷㘵昸㈷㥥㠰㥣㐲㡢㘱户㈷㈰愷搵㘲昸慦㌳攰㈱㜴扡ㄴ㈶〹㜸㈸㝢㥣㐱㑢挰搶㡥㠰改㉢愰㥤㡣㠲㈶㉤㔰㜹搳昳愷㑦晦㌹㍤㌹攳攰攴㈹㈷㌶㕤昵晥㌳ㅦ㕥昶敡搴晥扢㝦㕢戳收搵㕤㤷㍤昷摢㈳㌳晡敦戸昱挶敤挳慦㝢敥挳晤㘲搷㈷摤晦昳挸敢ㄷ㘷㥥戶㜸㙥㙣攲㔱㐳ㄷ㥦㍣晢愴捣戱捤㍢㌷㙡搴戸㜱㠷ㄶ㑦ㅤ搴㌱㝣收摣〷搵搶㌷て㉣㔶㌲挵攵戶㙡㍥㤶㐱㍢㄰㕥㠹戰㜲㝥㜰㌸㤲㐹㙢㤴捥㔹㙡㠳愶㈱ㄳ摦戸㌴慥㌶㘹戴戱搳㔸摤搰㘹挸㜴㌸㉥㡤戵㈶㡤戶㜶ㅡ㌷㌴㜴ㅡ㌲㐹㡥㑢㠳㤳㘵㈹㑡㝢㍢つ捥㜳ㅢ戴㈸晦㐲〰搹㈴㕤摢〶愷搰㤲㐶〷㍢㡤摢ㅢ㍡つ㤹㔰挷戱戱挹愴搱挹㑥攳㥥㠶㑥㐳愶搹㜱㘹㜰扡㉤㙣㜴戶搳㜸愸愱搳㤰挹㜷㕣ㅡて㥢㌴㡥戶搳搸搲搰㘹㔴㈱㐰晣戶戱搵愴㜱㡣㥤〶㘷搵つ扡㠹㍥改㥢〶㈷散㔲㤴㑣㍢つ捥戵ㅢ㌴つ㤹扥挷ㄵ攵㜹㤳㐶て㍢㡤㤷ㅡ㍡㡤㤷ㄱ㈰扥㈸慦㤸㌴㝡搹㘹扣搱搰㘹挸㔴㍦㡥つ㑥昹愵㈸扤敤㌴摥㘹攸㌴攴〴㈰㉥㡤昷㑣ㅡ㝤㈵つ昵㍥晡挲搹㜱攸㥢㐷昸〳㠳敡㘷㈷换㤹㝡㠳㙥㐱㌲昹㡦㑢㤶㈷〱挲㔹㝦㍢つ捥摦ㅢ㌴つ㌹㈵㠸㑢攳㑢㤳挶〰㍢つ捥敡ㅢ㌴つ㌹㔱㠸㑢㠳㈷っ挲㐶㤶㥤〶攷晡つ㥡㠶㥣㍥挴愵挱搳〸㐹㈳摢㑥㠳㘷〰つ㥡㠶㥣㔴挴愵戱捦愴㌱搸㑥㠳攷〵つ㥡㠶㥣㙡挴愵挱㔳づ㘱㘳愸㥤〶捦ㄶㅡ㌴つ㌹〱㠹㑢㠳㈷㈲㤲㐶㡥㥤〶捦㈱ㅡ㌴つ㌹㉤㠹㑢㠳愷㈷㤲挶〸㍢つ㥥㔹㌴㘸ㅡ㜲戲ㄲ㤷〶㑦㕡㈴㡤㔱㜶ㅡ㍣摦㘸搰㌴攴ㄴ㈶㉥つ㥥捡㐸ㅡ㘳㈴つ挵戳〹㌹ㄹ扡㔳㥦っつ挴㤰㔴晣戰〴攷昷㘲搸攴㌱㜰挶㉤㠶㍢㍣〶捥㠱挵㜰扢挷挰㔹愹ㄸ㙥昳ㄸ㌸㑦ㄴ挳慤ㅥ〳㘷㙥㘲戸挵㘳攰㕣㑡っㅢ㍤〶捥㙥挴昰㉦㡦㠱昳つ㌱摣散㌱㜰〶㈰㠶つㅥ〳摦㤳挵戰摥㘳攰扢愴ㄸ㙥昲ㄸ昸扥㈵㠶㜵㙥㐳搸扣㠱㈹扥㘷〹攲㐶㌷㐲昱㕤㐴っ㌷㜸っ㍣慥㡢攱㝡㡦㠱㐷㕡㌱㕣攷㌱昰搸㈷㠶㙢㍤〶ㅥ㡤挴戰搶㘳攰昱㐱っ㙢㍣〶敥戱㘲㔸敤㌱㜰ㅦㄲ挳㌵ㅥ〳户㙡㌱慣昲ㄸ戸㥤㠹攱㥦㙥㐳㤳晦〷慣愰㥥捣</t>
  </si>
  <si>
    <t>Optimal Plan</t>
  </si>
  <si>
    <t>:Objective:</t>
  </si>
  <si>
    <r>
      <t xml:space="preserve">Simulation 
</t>
    </r>
    <r>
      <rPr>
        <i/>
        <sz val="11"/>
        <color theme="1"/>
        <rFont val="Calibri"/>
        <family val="2"/>
        <scheme val="minor"/>
      </rPr>
      <t>(in months)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</si>
</sst>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_);\(&quot;$&quot;#,##0\)"/>
    <numFmt numFmtId="7" formatCode="&quot;$&quot;#,##0.00_);\(&quot;$&quot;#,##0.00\)"/>
    <numFmt numFmtId="164" formatCode="#,##0.0_);\(#,##0.0\)"/>
    <numFmt numFmtId="165" formatCode="&quot;$&quot;#,##0.0_);\(&quot;$&quot;#,##0.0\)"/>
    <numFmt numFmtId="166" formatCode="0.0000"/>
    <numFmt numFmtId="167" formatCode="&quot;$&quot;#,##0.0;\(&quot;$&quot;#,##0.0\)"/>
    <numFmt numFmtId="168" formatCode="&quot;$&quot;#,##0.00;\(&quot;$&quot;#,##0.00\)"/>
    <numFmt numFmtId="169" formatCode="&quot;$&quot;#,##0;\(&quot;$&quot;#,##0\)"/>
    <numFmt numFmtId="170" formatCode="g"/>
    <numFmt numFmtId="171" formatCode="0.####E+00"/>
    <numFmt numFmtId="172" formatCode="&quot;$&quot;#,##0"/>
  </numFmts>
  <fonts count="10" x14ac:knownFonts="1">
    <font>
      <sz val="11"/>
      <color theme="1"/>
      <name val="Calibri"/>
      <family val="2"/>
      <scheme val="minor"/>
    </font>
    <font>
      <b/>
      <sz val="11"/>
      <color theme="1"/>
      <name val="Calibri"/>
      <family val="2"/>
      <scheme val="minor"/>
    </font>
    <font>
      <i/>
      <sz val="11"/>
      <color theme="1"/>
      <name val="Calibri"/>
      <family val="2"/>
      <scheme val="minor"/>
    </font>
    <font>
      <b/>
      <i/>
      <u/>
      <sz val="11"/>
      <color theme="0"/>
      <name val="Calibri"/>
      <family val="2"/>
      <scheme val="minor"/>
    </font>
    <font>
      <b/>
      <sz val="14"/>
      <color theme="1"/>
      <name val="Calibri"/>
      <family val="2"/>
      <scheme val="minor"/>
    </font>
    <font>
      <b/>
      <sz val="9"/>
      <color indexed="81"/>
      <name val="Tahoma"/>
      <family val="2"/>
    </font>
    <font>
      <b/>
      <sz val="10"/>
      <color indexed="81"/>
      <name val="Arial"/>
      <family val="2"/>
    </font>
    <font>
      <b/>
      <sz val="18"/>
      <color theme="1"/>
      <name val="Calibri"/>
      <family val="2"/>
      <scheme val="minor"/>
    </font>
    <font>
      <b/>
      <sz val="11"/>
      <color theme="0"/>
      <name val="Calibri"/>
      <family val="2"/>
      <scheme val="minor"/>
    </font>
    <font>
      <sz val="11"/>
      <color theme="0"/>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1"/>
        <bgColor indexed="64"/>
      </patternFill>
    </fill>
    <fill>
      <patternFill patternType="solid">
        <fgColor rgb="FF00FF00"/>
        <bgColor indexed="64"/>
      </patternFill>
    </fill>
    <fill>
      <patternFill patternType="solid">
        <fgColor rgb="FF00FFFF"/>
        <bgColor indexed="64"/>
      </patternFill>
    </fill>
    <fill>
      <patternFill patternType="solid">
        <fgColor theme="0" tint="-0.249977111117893"/>
        <bgColor indexed="64"/>
      </patternFill>
    </fill>
    <fill>
      <patternFill patternType="solid">
        <fgColor theme="0"/>
        <bgColor indexed="64"/>
      </patternFill>
    </fill>
  </fills>
  <borders count="3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top style="thick">
        <color rgb="FF0070C0"/>
      </top>
      <bottom/>
      <diagonal/>
    </border>
    <border>
      <left/>
      <right style="thick">
        <color rgb="FF0070C0"/>
      </right>
      <top style="thick">
        <color rgb="FF0070C0"/>
      </top>
      <bottom/>
      <diagonal/>
    </border>
    <border>
      <left/>
      <right/>
      <top style="thick">
        <color rgb="FF0070C0"/>
      </top>
      <bottom/>
      <diagonal/>
    </border>
  </borders>
  <cellStyleXfs count="1">
    <xf numFmtId="0" fontId="0" fillId="0" borderId="0"/>
  </cellStyleXfs>
  <cellXfs count="148">
    <xf numFmtId="0" fontId="0" fillId="0" borderId="0" xfId="0"/>
    <xf numFmtId="0" fontId="1" fillId="0" borderId="0" xfId="0" applyFont="1"/>
    <xf numFmtId="0" fontId="0" fillId="0" borderId="0" xfId="0" applyAlignment="1">
      <alignment horizontal="center"/>
    </xf>
    <xf numFmtId="164" fontId="0" fillId="0" borderId="0" xfId="0" applyNumberFormat="1"/>
    <xf numFmtId="164" fontId="0" fillId="0" borderId="0" xfId="0" applyNumberFormat="1" applyAlignment="1">
      <alignment horizontal="center"/>
    </xf>
    <xf numFmtId="0" fontId="0" fillId="0" borderId="0" xfId="0" quotePrefix="1"/>
    <xf numFmtId="0" fontId="0" fillId="0" borderId="2" xfId="0" applyBorder="1"/>
    <xf numFmtId="0" fontId="0" fillId="0" borderId="4" xfId="0" applyBorder="1"/>
    <xf numFmtId="0" fontId="0" fillId="0" borderId="5" xfId="0" applyBorder="1"/>
    <xf numFmtId="0" fontId="0" fillId="0" borderId="0" xfId="0" quotePrefix="1" applyAlignment="1">
      <alignment horizontal="center"/>
    </xf>
    <xf numFmtId="0" fontId="2" fillId="0" borderId="0" xfId="0" applyFont="1"/>
    <xf numFmtId="0" fontId="0" fillId="0" borderId="1" xfId="0" applyBorder="1" applyAlignment="1">
      <alignment horizontal="center"/>
    </xf>
    <xf numFmtId="166" fontId="0" fillId="0" borderId="0" xfId="0" applyNumberFormat="1"/>
    <xf numFmtId="2" fontId="0" fillId="0" borderId="0" xfId="0" applyNumberFormat="1"/>
    <xf numFmtId="0" fontId="0" fillId="0" borderId="6" xfId="0" applyBorder="1"/>
    <xf numFmtId="2" fontId="0" fillId="0" borderId="7" xfId="0" applyNumberFormat="1" applyBorder="1"/>
    <xf numFmtId="2" fontId="0" fillId="0" borderId="8" xfId="0" applyNumberFormat="1" applyBorder="1"/>
    <xf numFmtId="0" fontId="0" fillId="0" borderId="11" xfId="0" applyBorder="1"/>
    <xf numFmtId="2" fontId="0" fillId="0" borderId="12" xfId="0" applyNumberFormat="1" applyBorder="1"/>
    <xf numFmtId="2" fontId="0" fillId="0" borderId="13" xfId="0" applyNumberFormat="1" applyBorder="1"/>
    <xf numFmtId="0" fontId="2" fillId="0" borderId="0" xfId="0" applyFont="1" applyAlignment="1">
      <alignment horizontal="center"/>
    </xf>
    <xf numFmtId="7" fontId="0" fillId="0" borderId="0" xfId="0" applyNumberFormat="1"/>
    <xf numFmtId="7" fontId="0" fillId="0" borderId="0" xfId="0" applyNumberFormat="1" applyFill="1"/>
    <xf numFmtId="0" fontId="0" fillId="0" borderId="14" xfId="0" applyBorder="1"/>
    <xf numFmtId="5" fontId="0" fillId="5" borderId="0" xfId="0" applyNumberFormat="1" applyFill="1"/>
    <xf numFmtId="0" fontId="3" fillId="6" borderId="0" xfId="0" applyFont="1" applyFill="1"/>
    <xf numFmtId="0" fontId="4" fillId="4" borderId="0" xfId="0" applyFont="1" applyFill="1" applyAlignment="1">
      <alignment horizontal="center"/>
    </xf>
    <xf numFmtId="0" fontId="0" fillId="0" borderId="0" xfId="0" applyFont="1" applyAlignment="1">
      <alignment horizontal="center"/>
    </xf>
    <xf numFmtId="5" fontId="0" fillId="0" borderId="0" xfId="0" applyNumberFormat="1" applyAlignment="1">
      <alignment horizontal="center"/>
    </xf>
    <xf numFmtId="7" fontId="0" fillId="0" borderId="0" xfId="0" applyNumberFormat="1" applyAlignment="1">
      <alignment horizontal="center"/>
    </xf>
    <xf numFmtId="0" fontId="1" fillId="0" borderId="0" xfId="0" applyFont="1" applyAlignment="1">
      <alignment horizontal="right"/>
    </xf>
    <xf numFmtId="0" fontId="1" fillId="4" borderId="3" xfId="0" applyFont="1" applyFill="1" applyBorder="1" applyAlignment="1">
      <alignment horizontal="center"/>
    </xf>
    <xf numFmtId="0" fontId="0" fillId="0" borderId="15" xfId="0" applyBorder="1" applyAlignment="1">
      <alignment horizontal="center"/>
    </xf>
    <xf numFmtId="0" fontId="0" fillId="0" borderId="7" xfId="0" applyBorder="1"/>
    <xf numFmtId="0" fontId="0" fillId="0" borderId="8" xfId="0" applyBorder="1"/>
    <xf numFmtId="0" fontId="0" fillId="0" borderId="17" xfId="0" applyBorder="1"/>
    <xf numFmtId="0" fontId="0" fillId="0" borderId="18" xfId="0" applyBorder="1" applyAlignment="1">
      <alignment horizontal="center"/>
    </xf>
    <xf numFmtId="0" fontId="0" fillId="0" borderId="9" xfId="0" applyBorder="1"/>
    <xf numFmtId="0" fontId="0" fillId="0" borderId="0" xfId="0" applyBorder="1"/>
    <xf numFmtId="0" fontId="0" fillId="0" borderId="10" xfId="0" applyBorder="1"/>
    <xf numFmtId="164" fontId="0" fillId="0" borderId="3" xfId="0" applyNumberFormat="1" applyBorder="1"/>
    <xf numFmtId="164" fontId="0" fillId="0" borderId="4" xfId="0" applyNumberFormat="1" applyBorder="1"/>
    <xf numFmtId="164" fontId="0" fillId="0" borderId="5" xfId="0" applyNumberFormat="1" applyBorder="1"/>
    <xf numFmtId="164" fontId="0" fillId="0" borderId="6" xfId="0" applyNumberFormat="1" applyBorder="1"/>
    <xf numFmtId="164" fontId="0" fillId="0" borderId="7" xfId="0" applyNumberFormat="1" applyBorder="1"/>
    <xf numFmtId="164" fontId="0" fillId="0" borderId="8" xfId="0" applyNumberFormat="1" applyBorder="1"/>
    <xf numFmtId="164" fontId="0" fillId="0" borderId="0" xfId="0" quotePrefix="1" applyNumberFormat="1" applyAlignment="1">
      <alignment horizontal="center"/>
    </xf>
    <xf numFmtId="0" fontId="0" fillId="3" borderId="1" xfId="0" applyFill="1" applyBorder="1"/>
    <xf numFmtId="166" fontId="0" fillId="0" borderId="6" xfId="0" applyNumberFormat="1" applyBorder="1"/>
    <xf numFmtId="166" fontId="0" fillId="0" borderId="7" xfId="0" applyNumberFormat="1" applyBorder="1"/>
    <xf numFmtId="166" fontId="0" fillId="0" borderId="8" xfId="0" applyNumberFormat="1" applyBorder="1"/>
    <xf numFmtId="166" fontId="0" fillId="0" borderId="0" xfId="0" applyNumberFormat="1" applyAlignment="1">
      <alignment horizontal="center"/>
    </xf>
    <xf numFmtId="166" fontId="0" fillId="0" borderId="0" xfId="0" quotePrefix="1" applyNumberFormat="1" applyAlignment="1">
      <alignment horizontal="center"/>
    </xf>
    <xf numFmtId="166" fontId="0" fillId="0" borderId="9" xfId="0" applyNumberFormat="1" applyBorder="1"/>
    <xf numFmtId="166" fontId="0" fillId="0" borderId="0" xfId="0" applyNumberFormat="1" applyBorder="1"/>
    <xf numFmtId="166" fontId="0" fillId="0" borderId="10" xfId="0" applyNumberFormat="1" applyBorder="1"/>
    <xf numFmtId="166" fontId="0" fillId="0" borderId="11" xfId="0" applyNumberFormat="1" applyBorder="1"/>
    <xf numFmtId="166" fontId="0" fillId="0" borderId="12" xfId="0" applyNumberFormat="1" applyBorder="1"/>
    <xf numFmtId="166" fontId="0" fillId="0" borderId="13" xfId="0" applyNumberFormat="1" applyBorder="1"/>
    <xf numFmtId="2" fontId="0" fillId="0" borderId="4" xfId="0" applyNumberFormat="1" applyBorder="1"/>
    <xf numFmtId="2" fontId="0" fillId="0" borderId="3" xfId="0" applyNumberFormat="1" applyBorder="1"/>
    <xf numFmtId="2" fontId="0" fillId="0" borderId="1" xfId="0" applyNumberFormat="1" applyBorder="1"/>
    <xf numFmtId="11" fontId="0" fillId="0" borderId="0" xfId="0" applyNumberFormat="1"/>
    <xf numFmtId="0" fontId="0" fillId="7" borderId="0" xfId="0" applyFill="1"/>
    <xf numFmtId="0" fontId="1" fillId="4" borderId="3" xfId="0" applyFont="1" applyFill="1" applyBorder="1" applyAlignment="1">
      <alignment horizontal="center"/>
    </xf>
    <xf numFmtId="0" fontId="0" fillId="0" borderId="0" xfId="0" applyFill="1" applyBorder="1"/>
    <xf numFmtId="0" fontId="0" fillId="0" borderId="10" xfId="0" applyFill="1" applyBorder="1"/>
    <xf numFmtId="165" fontId="1" fillId="8" borderId="0" xfId="0" applyNumberFormat="1" applyFont="1" applyFill="1"/>
    <xf numFmtId="5" fontId="0" fillId="8" borderId="0" xfId="0" applyNumberFormat="1" applyFill="1"/>
    <xf numFmtId="7" fontId="0" fillId="8" borderId="0" xfId="0" applyNumberFormat="1" applyFill="1"/>
    <xf numFmtId="0" fontId="1" fillId="0" borderId="19" xfId="0" applyFont="1" applyBorder="1" applyAlignment="1">
      <alignment horizontal="center"/>
    </xf>
    <xf numFmtId="0" fontId="0" fillId="0" borderId="0" xfId="0" applyAlignment="1">
      <alignment horizontal="left"/>
    </xf>
    <xf numFmtId="0" fontId="0" fillId="0" borderId="0" xfId="0" applyAlignment="1">
      <alignment horizontal="right"/>
    </xf>
    <xf numFmtId="167" fontId="0" fillId="0" borderId="0" xfId="0" applyNumberFormat="1" applyAlignment="1">
      <alignment horizontal="right"/>
    </xf>
    <xf numFmtId="168" fontId="0" fillId="0" borderId="0" xfId="0" applyNumberFormat="1" applyAlignment="1">
      <alignment horizontal="right"/>
    </xf>
    <xf numFmtId="169" fontId="0" fillId="0" borderId="0" xfId="0" applyNumberFormat="1" applyAlignment="1">
      <alignment horizontal="right"/>
    </xf>
    <xf numFmtId="166" fontId="0" fillId="0" borderId="0" xfId="0" applyNumberFormat="1" applyAlignment="1">
      <alignment horizontal="right"/>
    </xf>
    <xf numFmtId="170" fontId="0" fillId="0" borderId="0" xfId="0" applyNumberFormat="1" applyAlignment="1">
      <alignment horizontal="right"/>
    </xf>
    <xf numFmtId="4" fontId="0" fillId="0" borderId="0" xfId="0" applyNumberFormat="1" applyAlignment="1">
      <alignment horizontal="right"/>
    </xf>
    <xf numFmtId="2" fontId="0" fillId="0" borderId="0" xfId="0" applyNumberFormat="1" applyAlignment="1">
      <alignment horizontal="right"/>
    </xf>
    <xf numFmtId="171" fontId="0" fillId="0" borderId="0" xfId="0" applyNumberFormat="1" applyAlignment="1">
      <alignment horizontal="right"/>
    </xf>
    <xf numFmtId="172" fontId="0" fillId="0" borderId="0" xfId="0" applyNumberFormat="1" applyAlignment="1">
      <alignment horizontal="right"/>
    </xf>
    <xf numFmtId="0" fontId="0" fillId="2" borderId="0" xfId="0" applyFill="1" applyAlignment="1">
      <alignment horizontal="left"/>
    </xf>
    <xf numFmtId="172" fontId="0" fillId="2" borderId="0" xfId="0" applyNumberFormat="1" applyFill="1" applyAlignment="1">
      <alignment horizontal="right"/>
    </xf>
    <xf numFmtId="0" fontId="0" fillId="2" borderId="0" xfId="0" applyFill="1"/>
    <xf numFmtId="0" fontId="1" fillId="4" borderId="3" xfId="0" applyFont="1" applyFill="1" applyBorder="1" applyAlignment="1">
      <alignment horizontal="center"/>
    </xf>
    <xf numFmtId="0" fontId="1" fillId="0" borderId="16" xfId="0" applyFont="1" applyBorder="1" applyAlignment="1">
      <alignment horizontal="center"/>
    </xf>
    <xf numFmtId="11" fontId="0" fillId="0" borderId="0" xfId="0" quotePrefix="1" applyNumberFormat="1"/>
    <xf numFmtId="169" fontId="0" fillId="2" borderId="0" xfId="0" applyNumberFormat="1" applyFill="1" applyAlignment="1">
      <alignment horizontal="right"/>
    </xf>
    <xf numFmtId="168" fontId="0" fillId="2" borderId="0" xfId="0" applyNumberFormat="1" applyFill="1" applyAlignment="1">
      <alignment horizontal="right"/>
    </xf>
    <xf numFmtId="0" fontId="1" fillId="0" borderId="8" xfId="0" applyFont="1" applyBorder="1"/>
    <xf numFmtId="164" fontId="0" fillId="0" borderId="10" xfId="0" applyNumberFormat="1" applyBorder="1"/>
    <xf numFmtId="164" fontId="0" fillId="0" borderId="13" xfId="0" applyNumberFormat="1" applyBorder="1"/>
    <xf numFmtId="0" fontId="1" fillId="0" borderId="21" xfId="0" applyFont="1" applyBorder="1"/>
    <xf numFmtId="5" fontId="1" fillId="0" borderId="22" xfId="0" applyNumberFormat="1" applyFont="1" applyBorder="1"/>
    <xf numFmtId="0" fontId="1" fillId="0" borderId="23" xfId="0" applyFont="1" applyBorder="1"/>
    <xf numFmtId="5" fontId="1" fillId="0" borderId="24" xfId="0" applyNumberFormat="1" applyFont="1" applyBorder="1"/>
    <xf numFmtId="5" fontId="1" fillId="9" borderId="24" xfId="0" applyNumberFormat="1" applyFont="1" applyFill="1" applyBorder="1"/>
    <xf numFmtId="0" fontId="1" fillId="0" borderId="25" xfId="0" applyFont="1" applyBorder="1"/>
    <xf numFmtId="5" fontId="1" fillId="0" borderId="26" xfId="0" applyNumberFormat="1" applyFont="1" applyBorder="1"/>
    <xf numFmtId="2" fontId="0" fillId="0" borderId="0" xfId="0" applyNumberFormat="1" applyBorder="1"/>
    <xf numFmtId="164" fontId="0" fillId="0" borderId="27" xfId="0" applyNumberFormat="1" applyBorder="1"/>
    <xf numFmtId="164" fontId="0" fillId="0" borderId="28" xfId="0" applyNumberFormat="1" applyBorder="1"/>
    <xf numFmtId="164" fontId="0" fillId="0" borderId="29" xfId="0" applyNumberFormat="1" applyBorder="1"/>
    <xf numFmtId="2" fontId="0" fillId="0" borderId="27" xfId="0" applyNumberFormat="1" applyBorder="1"/>
    <xf numFmtId="2" fontId="0" fillId="0" borderId="28" xfId="0" applyNumberFormat="1" applyBorder="1"/>
    <xf numFmtId="2" fontId="0" fillId="0" borderId="29" xfId="0" applyNumberFormat="1" applyBorder="1"/>
    <xf numFmtId="2" fontId="0" fillId="0" borderId="30" xfId="0" applyNumberFormat="1" applyBorder="1"/>
    <xf numFmtId="2" fontId="0" fillId="0" borderId="31" xfId="0" applyNumberFormat="1" applyBorder="1"/>
    <xf numFmtId="2" fontId="0" fillId="0" borderId="32" xfId="0" applyNumberFormat="1" applyBorder="1"/>
    <xf numFmtId="164" fontId="0" fillId="0" borderId="30" xfId="0" applyNumberFormat="1" applyBorder="1"/>
    <xf numFmtId="164" fontId="0" fillId="0" borderId="32" xfId="0" applyNumberFormat="1" applyBorder="1"/>
    <xf numFmtId="164" fontId="0" fillId="0" borderId="31" xfId="0" applyNumberFormat="1" applyBorder="1"/>
    <xf numFmtId="0" fontId="3" fillId="6" borderId="7" xfId="0" applyFont="1" applyFill="1" applyBorder="1"/>
    <xf numFmtId="0" fontId="4" fillId="4" borderId="7" xfId="0" applyFont="1" applyFill="1" applyBorder="1" applyAlignment="1">
      <alignment horizontal="center"/>
    </xf>
    <xf numFmtId="0" fontId="4" fillId="4" borderId="8" xfId="0" applyFont="1" applyFill="1" applyBorder="1" applyAlignment="1">
      <alignment horizontal="center"/>
    </xf>
    <xf numFmtId="0" fontId="0" fillId="0" borderId="9" xfId="0" applyBorder="1" applyAlignment="1">
      <alignment horizontal="center"/>
    </xf>
    <xf numFmtId="7" fontId="0" fillId="0" borderId="0" xfId="0" applyNumberFormat="1" applyBorder="1"/>
    <xf numFmtId="5" fontId="0" fillId="5" borderId="10" xfId="0" applyNumberFormat="1" applyFill="1" applyBorder="1"/>
    <xf numFmtId="5" fontId="0" fillId="5" borderId="0" xfId="0" applyNumberFormat="1" applyFill="1" applyBorder="1"/>
    <xf numFmtId="7" fontId="0" fillId="0" borderId="10" xfId="0" applyNumberFormat="1" applyBorder="1"/>
    <xf numFmtId="0" fontId="3" fillId="6" borderId="0" xfId="0" applyFont="1" applyFill="1" applyBorder="1"/>
    <xf numFmtId="0" fontId="3" fillId="6" borderId="10" xfId="0" applyFont="1" applyFill="1" applyBorder="1"/>
    <xf numFmtId="0" fontId="2" fillId="0" borderId="0" xfId="0" applyFont="1" applyBorder="1"/>
    <xf numFmtId="7" fontId="0" fillId="0" borderId="10" xfId="0" applyNumberFormat="1" applyFill="1" applyBorder="1"/>
    <xf numFmtId="0" fontId="0" fillId="0" borderId="9" xfId="0" applyFont="1" applyBorder="1" applyAlignment="1">
      <alignment horizontal="center"/>
    </xf>
    <xf numFmtId="7" fontId="0" fillId="0" borderId="0" xfId="0" applyNumberFormat="1" applyFill="1" applyBorder="1"/>
    <xf numFmtId="0" fontId="2" fillId="0" borderId="12" xfId="0" applyFont="1" applyBorder="1"/>
    <xf numFmtId="0" fontId="0" fillId="0" borderId="12" xfId="0" applyBorder="1"/>
    <xf numFmtId="0" fontId="0" fillId="0" borderId="13" xfId="0" applyBorder="1"/>
    <xf numFmtId="0" fontId="0" fillId="0" borderId="0" xfId="0" applyBorder="1" applyAlignment="1">
      <alignment horizontal="center"/>
    </xf>
    <xf numFmtId="0" fontId="1" fillId="0" borderId="9" xfId="0" applyFont="1" applyBorder="1" applyAlignment="1">
      <alignment horizontal="right"/>
    </xf>
    <xf numFmtId="0" fontId="1" fillId="0" borderId="11" xfId="0" applyFont="1" applyBorder="1" applyAlignment="1">
      <alignment horizontal="right"/>
    </xf>
    <xf numFmtId="5" fontId="1" fillId="0" borderId="20" xfId="0" applyNumberFormat="1" applyFont="1" applyFill="1" applyBorder="1" applyAlignment="1">
      <alignment horizontal="center"/>
    </xf>
    <xf numFmtId="0" fontId="7" fillId="0" borderId="0" xfId="0" applyFont="1" applyAlignment="1">
      <alignment horizontal="center"/>
    </xf>
    <xf numFmtId="0" fontId="0" fillId="0" borderId="14" xfId="0" applyBorder="1" applyAlignment="1">
      <alignment horizontal="center"/>
    </xf>
    <xf numFmtId="0" fontId="0" fillId="0" borderId="2" xfId="0" applyBorder="1" applyAlignment="1">
      <alignment horizontal="center"/>
    </xf>
    <xf numFmtId="0" fontId="0" fillId="0" borderId="1" xfId="0" applyBorder="1" applyAlignment="1">
      <alignment horizontal="center" wrapText="1"/>
    </xf>
    <xf numFmtId="0" fontId="0" fillId="0" borderId="4" xfId="0" applyBorder="1" applyAlignment="1">
      <alignment horizontal="center"/>
    </xf>
    <xf numFmtId="0" fontId="0" fillId="0" borderId="5" xfId="0" applyBorder="1" applyAlignment="1">
      <alignment horizontal="center"/>
    </xf>
    <xf numFmtId="0" fontId="0" fillId="7" borderId="0" xfId="0" applyFill="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1" fillId="4" borderId="5" xfId="0" applyFont="1" applyFill="1" applyBorder="1" applyAlignment="1">
      <alignment horizontal="center"/>
    </xf>
    <xf numFmtId="0" fontId="1" fillId="0" borderId="16" xfId="0" applyFont="1" applyBorder="1" applyAlignment="1">
      <alignment horizontal="center"/>
    </xf>
    <xf numFmtId="0" fontId="9" fillId="10" borderId="0" xfId="0" applyFont="1" applyFill="1" applyAlignment="1">
      <alignment horizontal="center"/>
    </xf>
    <xf numFmtId="167" fontId="9" fillId="10" borderId="0" xfId="0" applyNumberFormat="1" applyFont="1" applyFill="1" applyAlignment="1">
      <alignment horizontal="right"/>
    </xf>
    <xf numFmtId="0" fontId="8" fillId="10" borderId="0" xfId="0"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6"/>
  <sheetViews>
    <sheetView workbookViewId="0">
      <selection activeCell="D5" sqref="A5:XFD5"/>
    </sheetView>
  </sheetViews>
  <sheetFormatPr defaultRowHeight="15" x14ac:dyDescent="0.25"/>
  <cols>
    <col min="1" max="1" width="18.5703125" bestFit="1" customWidth="1"/>
    <col min="2" max="2" width="13.85546875" bestFit="1" customWidth="1"/>
    <col min="3" max="3" width="13.85546875" customWidth="1"/>
    <col min="4" max="4" width="19.85546875" bestFit="1" customWidth="1"/>
    <col min="5" max="6" width="13.85546875" customWidth="1"/>
    <col min="7" max="7" width="19.85546875" bestFit="1" customWidth="1"/>
    <col min="8" max="9" width="13.85546875" customWidth="1"/>
    <col min="10" max="10" width="19.85546875" bestFit="1" customWidth="1"/>
    <col min="11" max="11" width="13.85546875" customWidth="1"/>
    <col min="12" max="12" width="19.85546875" bestFit="1" customWidth="1"/>
    <col min="13" max="13" width="11.140625" bestFit="1" customWidth="1"/>
    <col min="14" max="15" width="13.85546875" bestFit="1" customWidth="1"/>
    <col min="16" max="16" width="7.5703125" bestFit="1" customWidth="1"/>
    <col min="17" max="17" width="9.140625" bestFit="1" customWidth="1"/>
    <col min="18" max="18" width="11.140625" bestFit="1" customWidth="1"/>
    <col min="19" max="19" width="14.28515625" customWidth="1"/>
    <col min="20" max="20" width="13.85546875" bestFit="1" customWidth="1"/>
    <col min="21" max="21" width="7.5703125" bestFit="1" customWidth="1"/>
    <col min="22" max="22" width="9.140625" bestFit="1" customWidth="1"/>
    <col min="23" max="25" width="13.85546875" bestFit="1" customWidth="1"/>
    <col min="26" max="26" width="14.28515625" customWidth="1"/>
    <col min="27" max="28" width="9.140625" bestFit="1" customWidth="1"/>
    <col min="29" max="29" width="13.85546875" bestFit="1" customWidth="1"/>
    <col min="30" max="30" width="11.140625" bestFit="1" customWidth="1"/>
    <col min="31" max="32" width="13.85546875" bestFit="1" customWidth="1"/>
    <col min="33" max="33" width="14.28515625" customWidth="1"/>
    <col min="34" max="36" width="13.85546875" bestFit="1" customWidth="1"/>
    <col min="37" max="37" width="12.7109375" bestFit="1" customWidth="1"/>
    <col min="38" max="38" width="17.5703125" bestFit="1" customWidth="1"/>
    <col min="39" max="39" width="16.42578125" bestFit="1" customWidth="1"/>
    <col min="40" max="40" width="14.28515625" customWidth="1"/>
    <col min="41" max="41" width="11.140625" bestFit="1" customWidth="1"/>
    <col min="42" max="42" width="9.42578125" customWidth="1"/>
    <col min="43" max="43" width="14" customWidth="1"/>
    <col min="44" max="45" width="11.140625" bestFit="1" customWidth="1"/>
    <col min="46" max="46" width="14" customWidth="1"/>
    <col min="47" max="47" width="8.42578125" customWidth="1"/>
    <col min="48" max="48" width="11.140625" bestFit="1" customWidth="1"/>
    <col min="49" max="49" width="14" customWidth="1"/>
    <col min="50" max="51" width="11.140625" bestFit="1" customWidth="1"/>
    <col min="52" max="52" width="14" customWidth="1"/>
    <col min="257" max="257" width="18.5703125" bestFit="1" customWidth="1"/>
    <col min="258" max="258" width="11.28515625" bestFit="1" customWidth="1"/>
    <col min="259" max="259" width="16" bestFit="1" customWidth="1"/>
    <col min="260" max="260" width="16.42578125" bestFit="1" customWidth="1"/>
    <col min="261" max="261" width="16.140625" bestFit="1" customWidth="1"/>
    <col min="262" max="262" width="17.28515625" bestFit="1" customWidth="1"/>
    <col min="263" max="264" width="16.7109375" bestFit="1" customWidth="1"/>
    <col min="265" max="265" width="16.42578125" bestFit="1" customWidth="1"/>
    <col min="266" max="266" width="16.7109375" bestFit="1" customWidth="1"/>
    <col min="267" max="267" width="16.42578125" bestFit="1" customWidth="1"/>
    <col min="268" max="268" width="16.28515625" bestFit="1" customWidth="1"/>
    <col min="269" max="269" width="12.140625" bestFit="1" customWidth="1"/>
    <col min="270" max="270" width="19.85546875" bestFit="1" customWidth="1"/>
    <col min="271" max="272" width="19.7109375" bestFit="1" customWidth="1"/>
    <col min="273" max="273" width="19.85546875" bestFit="1" customWidth="1"/>
    <col min="274" max="275" width="19.5703125" bestFit="1" customWidth="1"/>
    <col min="276" max="276" width="20" bestFit="1" customWidth="1"/>
    <col min="277" max="277" width="19.85546875" bestFit="1" customWidth="1"/>
    <col min="278" max="278" width="19.140625" bestFit="1" customWidth="1"/>
    <col min="279" max="279" width="19.28515625" bestFit="1" customWidth="1"/>
    <col min="280" max="280" width="18" bestFit="1" customWidth="1"/>
    <col min="281" max="281" width="18.42578125" bestFit="1" customWidth="1"/>
    <col min="282" max="282" width="18.140625" bestFit="1" customWidth="1"/>
    <col min="283" max="283" width="19.140625" bestFit="1" customWidth="1"/>
    <col min="284" max="285" width="18.7109375" bestFit="1" customWidth="1"/>
    <col min="286" max="286" width="18.42578125" bestFit="1" customWidth="1"/>
    <col min="287" max="287" width="18.7109375" bestFit="1" customWidth="1"/>
    <col min="288" max="288" width="18.42578125" bestFit="1" customWidth="1"/>
    <col min="289" max="290" width="18.28515625" bestFit="1" customWidth="1"/>
    <col min="291" max="291" width="18.7109375" bestFit="1" customWidth="1"/>
    <col min="292" max="292" width="18.5703125" bestFit="1" customWidth="1"/>
    <col min="293" max="293" width="19.28515625" bestFit="1" customWidth="1"/>
    <col min="294" max="295" width="18.42578125" bestFit="1" customWidth="1"/>
    <col min="296" max="296" width="18.28515625" bestFit="1" customWidth="1"/>
    <col min="297" max="297" width="11.85546875" bestFit="1" customWidth="1"/>
    <col min="298" max="298" width="16.5703125" bestFit="1" customWidth="1"/>
    <col min="299" max="299" width="17" bestFit="1" customWidth="1"/>
    <col min="300" max="300" width="16.7109375" bestFit="1" customWidth="1"/>
    <col min="301" max="301" width="17.85546875" bestFit="1" customWidth="1"/>
    <col min="302" max="303" width="17.42578125" bestFit="1" customWidth="1"/>
    <col min="304" max="304" width="17" bestFit="1" customWidth="1"/>
    <col min="305" max="305" width="17.42578125" bestFit="1" customWidth="1"/>
    <col min="306" max="306" width="17" bestFit="1" customWidth="1"/>
    <col min="307" max="308" width="16.85546875" bestFit="1" customWidth="1"/>
    <col min="513" max="513" width="18.5703125" bestFit="1" customWidth="1"/>
    <col min="514" max="514" width="11.28515625" bestFit="1" customWidth="1"/>
    <col min="515" max="515" width="16" bestFit="1" customWidth="1"/>
    <col min="516" max="516" width="16.42578125" bestFit="1" customWidth="1"/>
    <col min="517" max="517" width="16.140625" bestFit="1" customWidth="1"/>
    <col min="518" max="518" width="17.28515625" bestFit="1" customWidth="1"/>
    <col min="519" max="520" width="16.7109375" bestFit="1" customWidth="1"/>
    <col min="521" max="521" width="16.42578125" bestFit="1" customWidth="1"/>
    <col min="522" max="522" width="16.7109375" bestFit="1" customWidth="1"/>
    <col min="523" max="523" width="16.42578125" bestFit="1" customWidth="1"/>
    <col min="524" max="524" width="16.28515625" bestFit="1" customWidth="1"/>
    <col min="525" max="525" width="12.140625" bestFit="1" customWidth="1"/>
    <col min="526" max="526" width="19.85546875" bestFit="1" customWidth="1"/>
    <col min="527" max="528" width="19.7109375" bestFit="1" customWidth="1"/>
    <col min="529" max="529" width="19.85546875" bestFit="1" customWidth="1"/>
    <col min="530" max="531" width="19.5703125" bestFit="1" customWidth="1"/>
    <col min="532" max="532" width="20" bestFit="1" customWidth="1"/>
    <col min="533" max="533" width="19.85546875" bestFit="1" customWidth="1"/>
    <col min="534" max="534" width="19.140625" bestFit="1" customWidth="1"/>
    <col min="535" max="535" width="19.28515625" bestFit="1" customWidth="1"/>
    <col min="536" max="536" width="18" bestFit="1" customWidth="1"/>
    <col min="537" max="537" width="18.42578125" bestFit="1" customWidth="1"/>
    <col min="538" max="538" width="18.140625" bestFit="1" customWidth="1"/>
    <col min="539" max="539" width="19.140625" bestFit="1" customWidth="1"/>
    <col min="540" max="541" width="18.7109375" bestFit="1" customWidth="1"/>
    <col min="542" max="542" width="18.42578125" bestFit="1" customWidth="1"/>
    <col min="543" max="543" width="18.7109375" bestFit="1" customWidth="1"/>
    <col min="544" max="544" width="18.42578125" bestFit="1" customWidth="1"/>
    <col min="545" max="546" width="18.28515625" bestFit="1" customWidth="1"/>
    <col min="547" max="547" width="18.7109375" bestFit="1" customWidth="1"/>
    <col min="548" max="548" width="18.5703125" bestFit="1" customWidth="1"/>
    <col min="549" max="549" width="19.28515625" bestFit="1" customWidth="1"/>
    <col min="550" max="551" width="18.42578125" bestFit="1" customWidth="1"/>
    <col min="552" max="552" width="18.28515625" bestFit="1" customWidth="1"/>
    <col min="553" max="553" width="11.85546875" bestFit="1" customWidth="1"/>
    <col min="554" max="554" width="16.5703125" bestFit="1" customWidth="1"/>
    <col min="555" max="555" width="17" bestFit="1" customWidth="1"/>
    <col min="556" max="556" width="16.7109375" bestFit="1" customWidth="1"/>
    <col min="557" max="557" width="17.85546875" bestFit="1" customWidth="1"/>
    <col min="558" max="559" width="17.42578125" bestFit="1" customWidth="1"/>
    <col min="560" max="560" width="17" bestFit="1" customWidth="1"/>
    <col min="561" max="561" width="17.42578125" bestFit="1" customWidth="1"/>
    <col min="562" max="562" width="17" bestFit="1" customWidth="1"/>
    <col min="563" max="564" width="16.85546875" bestFit="1" customWidth="1"/>
    <col min="769" max="769" width="18.5703125" bestFit="1" customWidth="1"/>
    <col min="770" max="770" width="11.28515625" bestFit="1" customWidth="1"/>
    <col min="771" max="771" width="16" bestFit="1" customWidth="1"/>
    <col min="772" max="772" width="16.42578125" bestFit="1" customWidth="1"/>
    <col min="773" max="773" width="16.140625" bestFit="1" customWidth="1"/>
    <col min="774" max="774" width="17.28515625" bestFit="1" customWidth="1"/>
    <col min="775" max="776" width="16.7109375" bestFit="1" customWidth="1"/>
    <col min="777" max="777" width="16.42578125" bestFit="1" customWidth="1"/>
    <col min="778" max="778" width="16.7109375" bestFit="1" customWidth="1"/>
    <col min="779" max="779" width="16.42578125" bestFit="1" customWidth="1"/>
    <col min="780" max="780" width="16.28515625" bestFit="1" customWidth="1"/>
    <col min="781" max="781" width="12.140625" bestFit="1" customWidth="1"/>
    <col min="782" max="782" width="19.85546875" bestFit="1" customWidth="1"/>
    <col min="783" max="784" width="19.7109375" bestFit="1" customWidth="1"/>
    <col min="785" max="785" width="19.85546875" bestFit="1" customWidth="1"/>
    <col min="786" max="787" width="19.5703125" bestFit="1" customWidth="1"/>
    <col min="788" max="788" width="20" bestFit="1" customWidth="1"/>
    <col min="789" max="789" width="19.85546875" bestFit="1" customWidth="1"/>
    <col min="790" max="790" width="19.140625" bestFit="1" customWidth="1"/>
    <col min="791" max="791" width="19.28515625" bestFit="1" customWidth="1"/>
    <col min="792" max="792" width="18" bestFit="1" customWidth="1"/>
    <col min="793" max="793" width="18.42578125" bestFit="1" customWidth="1"/>
    <col min="794" max="794" width="18.140625" bestFit="1" customWidth="1"/>
    <col min="795" max="795" width="19.140625" bestFit="1" customWidth="1"/>
    <col min="796" max="797" width="18.7109375" bestFit="1" customWidth="1"/>
    <col min="798" max="798" width="18.42578125" bestFit="1" customWidth="1"/>
    <col min="799" max="799" width="18.7109375" bestFit="1" customWidth="1"/>
    <col min="800" max="800" width="18.42578125" bestFit="1" customWidth="1"/>
    <col min="801" max="802" width="18.28515625" bestFit="1" customWidth="1"/>
    <col min="803" max="803" width="18.7109375" bestFit="1" customWidth="1"/>
    <col min="804" max="804" width="18.5703125" bestFit="1" customWidth="1"/>
    <col min="805" max="805" width="19.28515625" bestFit="1" customWidth="1"/>
    <col min="806" max="807" width="18.42578125" bestFit="1" customWidth="1"/>
    <col min="808" max="808" width="18.28515625" bestFit="1" customWidth="1"/>
    <col min="809" max="809" width="11.85546875" bestFit="1" customWidth="1"/>
    <col min="810" max="810" width="16.5703125" bestFit="1" customWidth="1"/>
    <col min="811" max="811" width="17" bestFit="1" customWidth="1"/>
    <col min="812" max="812" width="16.7109375" bestFit="1" customWidth="1"/>
    <col min="813" max="813" width="17.85546875" bestFit="1" customWidth="1"/>
    <col min="814" max="815" width="17.42578125" bestFit="1" customWidth="1"/>
    <col min="816" max="816" width="17" bestFit="1" customWidth="1"/>
    <col min="817" max="817" width="17.42578125" bestFit="1" customWidth="1"/>
    <col min="818" max="818" width="17" bestFit="1" customWidth="1"/>
    <col min="819" max="820" width="16.85546875" bestFit="1" customWidth="1"/>
    <col min="1025" max="1025" width="18.5703125" bestFit="1" customWidth="1"/>
    <col min="1026" max="1026" width="11.28515625" bestFit="1" customWidth="1"/>
    <col min="1027" max="1027" width="16" bestFit="1" customWidth="1"/>
    <col min="1028" max="1028" width="16.42578125" bestFit="1" customWidth="1"/>
    <col min="1029" max="1029" width="16.140625" bestFit="1" customWidth="1"/>
    <col min="1030" max="1030" width="17.28515625" bestFit="1" customWidth="1"/>
    <col min="1031" max="1032" width="16.7109375" bestFit="1" customWidth="1"/>
    <col min="1033" max="1033" width="16.42578125" bestFit="1" customWidth="1"/>
    <col min="1034" max="1034" width="16.7109375" bestFit="1" customWidth="1"/>
    <col min="1035" max="1035" width="16.42578125" bestFit="1" customWidth="1"/>
    <col min="1036" max="1036" width="16.28515625" bestFit="1" customWidth="1"/>
    <col min="1037" max="1037" width="12.140625" bestFit="1" customWidth="1"/>
    <col min="1038" max="1038" width="19.85546875" bestFit="1" customWidth="1"/>
    <col min="1039" max="1040" width="19.7109375" bestFit="1" customWidth="1"/>
    <col min="1041" max="1041" width="19.85546875" bestFit="1" customWidth="1"/>
    <col min="1042" max="1043" width="19.5703125" bestFit="1" customWidth="1"/>
    <col min="1044" max="1044" width="20" bestFit="1" customWidth="1"/>
    <col min="1045" max="1045" width="19.85546875" bestFit="1" customWidth="1"/>
    <col min="1046" max="1046" width="19.140625" bestFit="1" customWidth="1"/>
    <col min="1047" max="1047" width="19.28515625" bestFit="1" customWidth="1"/>
    <col min="1048" max="1048" width="18" bestFit="1" customWidth="1"/>
    <col min="1049" max="1049" width="18.42578125" bestFit="1" customWidth="1"/>
    <col min="1050" max="1050" width="18.140625" bestFit="1" customWidth="1"/>
    <col min="1051" max="1051" width="19.140625" bestFit="1" customWidth="1"/>
    <col min="1052" max="1053" width="18.7109375" bestFit="1" customWidth="1"/>
    <col min="1054" max="1054" width="18.42578125" bestFit="1" customWidth="1"/>
    <col min="1055" max="1055" width="18.7109375" bestFit="1" customWidth="1"/>
    <col min="1056" max="1056" width="18.42578125" bestFit="1" customWidth="1"/>
    <col min="1057" max="1058" width="18.28515625" bestFit="1" customWidth="1"/>
    <col min="1059" max="1059" width="18.7109375" bestFit="1" customWidth="1"/>
    <col min="1060" max="1060" width="18.5703125" bestFit="1" customWidth="1"/>
    <col min="1061" max="1061" width="19.28515625" bestFit="1" customWidth="1"/>
    <col min="1062" max="1063" width="18.42578125" bestFit="1" customWidth="1"/>
    <col min="1064" max="1064" width="18.28515625" bestFit="1" customWidth="1"/>
    <col min="1065" max="1065" width="11.85546875" bestFit="1" customWidth="1"/>
    <col min="1066" max="1066" width="16.5703125" bestFit="1" customWidth="1"/>
    <col min="1067" max="1067" width="17" bestFit="1" customWidth="1"/>
    <col min="1068" max="1068" width="16.7109375" bestFit="1" customWidth="1"/>
    <col min="1069" max="1069" width="17.85546875" bestFit="1" customWidth="1"/>
    <col min="1070" max="1071" width="17.42578125" bestFit="1" customWidth="1"/>
    <col min="1072" max="1072" width="17" bestFit="1" customWidth="1"/>
    <col min="1073" max="1073" width="17.42578125" bestFit="1" customWidth="1"/>
    <col min="1074" max="1074" width="17" bestFit="1" customWidth="1"/>
    <col min="1075" max="1076" width="16.85546875" bestFit="1" customWidth="1"/>
    <col min="1281" max="1281" width="18.5703125" bestFit="1" customWidth="1"/>
    <col min="1282" max="1282" width="11.28515625" bestFit="1" customWidth="1"/>
    <col min="1283" max="1283" width="16" bestFit="1" customWidth="1"/>
    <col min="1284" max="1284" width="16.42578125" bestFit="1" customWidth="1"/>
    <col min="1285" max="1285" width="16.140625" bestFit="1" customWidth="1"/>
    <col min="1286" max="1286" width="17.28515625" bestFit="1" customWidth="1"/>
    <col min="1287" max="1288" width="16.7109375" bestFit="1" customWidth="1"/>
    <col min="1289" max="1289" width="16.42578125" bestFit="1" customWidth="1"/>
    <col min="1290" max="1290" width="16.7109375" bestFit="1" customWidth="1"/>
    <col min="1291" max="1291" width="16.42578125" bestFit="1" customWidth="1"/>
    <col min="1292" max="1292" width="16.28515625" bestFit="1" customWidth="1"/>
    <col min="1293" max="1293" width="12.140625" bestFit="1" customWidth="1"/>
    <col min="1294" max="1294" width="19.85546875" bestFit="1" customWidth="1"/>
    <col min="1295" max="1296" width="19.7109375" bestFit="1" customWidth="1"/>
    <col min="1297" max="1297" width="19.85546875" bestFit="1" customWidth="1"/>
    <col min="1298" max="1299" width="19.5703125" bestFit="1" customWidth="1"/>
    <col min="1300" max="1300" width="20" bestFit="1" customWidth="1"/>
    <col min="1301" max="1301" width="19.85546875" bestFit="1" customWidth="1"/>
    <col min="1302" max="1302" width="19.140625" bestFit="1" customWidth="1"/>
    <col min="1303" max="1303" width="19.28515625" bestFit="1" customWidth="1"/>
    <col min="1304" max="1304" width="18" bestFit="1" customWidth="1"/>
    <col min="1305" max="1305" width="18.42578125" bestFit="1" customWidth="1"/>
    <col min="1306" max="1306" width="18.140625" bestFit="1" customWidth="1"/>
    <col min="1307" max="1307" width="19.140625" bestFit="1" customWidth="1"/>
    <col min="1308" max="1309" width="18.7109375" bestFit="1" customWidth="1"/>
    <col min="1310" max="1310" width="18.42578125" bestFit="1" customWidth="1"/>
    <col min="1311" max="1311" width="18.7109375" bestFit="1" customWidth="1"/>
    <col min="1312" max="1312" width="18.42578125" bestFit="1" customWidth="1"/>
    <col min="1313" max="1314" width="18.28515625" bestFit="1" customWidth="1"/>
    <col min="1315" max="1315" width="18.7109375" bestFit="1" customWidth="1"/>
    <col min="1316" max="1316" width="18.5703125" bestFit="1" customWidth="1"/>
    <col min="1317" max="1317" width="19.28515625" bestFit="1" customWidth="1"/>
    <col min="1318" max="1319" width="18.42578125" bestFit="1" customWidth="1"/>
    <col min="1320" max="1320" width="18.28515625" bestFit="1" customWidth="1"/>
    <col min="1321" max="1321" width="11.85546875" bestFit="1" customWidth="1"/>
    <col min="1322" max="1322" width="16.5703125" bestFit="1" customWidth="1"/>
    <col min="1323" max="1323" width="17" bestFit="1" customWidth="1"/>
    <col min="1324" max="1324" width="16.7109375" bestFit="1" customWidth="1"/>
    <col min="1325" max="1325" width="17.85546875" bestFit="1" customWidth="1"/>
    <col min="1326" max="1327" width="17.42578125" bestFit="1" customWidth="1"/>
    <col min="1328" max="1328" width="17" bestFit="1" customWidth="1"/>
    <col min="1329" max="1329" width="17.42578125" bestFit="1" customWidth="1"/>
    <col min="1330" max="1330" width="17" bestFit="1" customWidth="1"/>
    <col min="1331" max="1332" width="16.85546875" bestFit="1" customWidth="1"/>
    <col min="1537" max="1537" width="18.5703125" bestFit="1" customWidth="1"/>
    <col min="1538" max="1538" width="11.28515625" bestFit="1" customWidth="1"/>
    <col min="1539" max="1539" width="16" bestFit="1" customWidth="1"/>
    <col min="1540" max="1540" width="16.42578125" bestFit="1" customWidth="1"/>
    <col min="1541" max="1541" width="16.140625" bestFit="1" customWidth="1"/>
    <col min="1542" max="1542" width="17.28515625" bestFit="1" customWidth="1"/>
    <col min="1543" max="1544" width="16.7109375" bestFit="1" customWidth="1"/>
    <col min="1545" max="1545" width="16.42578125" bestFit="1" customWidth="1"/>
    <col min="1546" max="1546" width="16.7109375" bestFit="1" customWidth="1"/>
    <col min="1547" max="1547" width="16.42578125" bestFit="1" customWidth="1"/>
    <col min="1548" max="1548" width="16.28515625" bestFit="1" customWidth="1"/>
    <col min="1549" max="1549" width="12.140625" bestFit="1" customWidth="1"/>
    <col min="1550" max="1550" width="19.85546875" bestFit="1" customWidth="1"/>
    <col min="1551" max="1552" width="19.7109375" bestFit="1" customWidth="1"/>
    <col min="1553" max="1553" width="19.85546875" bestFit="1" customWidth="1"/>
    <col min="1554" max="1555" width="19.5703125" bestFit="1" customWidth="1"/>
    <col min="1556" max="1556" width="20" bestFit="1" customWidth="1"/>
    <col min="1557" max="1557" width="19.85546875" bestFit="1" customWidth="1"/>
    <col min="1558" max="1558" width="19.140625" bestFit="1" customWidth="1"/>
    <col min="1559" max="1559" width="19.28515625" bestFit="1" customWidth="1"/>
    <col min="1560" max="1560" width="18" bestFit="1" customWidth="1"/>
    <col min="1561" max="1561" width="18.42578125" bestFit="1" customWidth="1"/>
    <col min="1562" max="1562" width="18.140625" bestFit="1" customWidth="1"/>
    <col min="1563" max="1563" width="19.140625" bestFit="1" customWidth="1"/>
    <col min="1564" max="1565" width="18.7109375" bestFit="1" customWidth="1"/>
    <col min="1566" max="1566" width="18.42578125" bestFit="1" customWidth="1"/>
    <col min="1567" max="1567" width="18.7109375" bestFit="1" customWidth="1"/>
    <col min="1568" max="1568" width="18.42578125" bestFit="1" customWidth="1"/>
    <col min="1569" max="1570" width="18.28515625" bestFit="1" customWidth="1"/>
    <col min="1571" max="1571" width="18.7109375" bestFit="1" customWidth="1"/>
    <col min="1572" max="1572" width="18.5703125" bestFit="1" customWidth="1"/>
    <col min="1573" max="1573" width="19.28515625" bestFit="1" customWidth="1"/>
    <col min="1574" max="1575" width="18.42578125" bestFit="1" customWidth="1"/>
    <col min="1576" max="1576" width="18.28515625" bestFit="1" customWidth="1"/>
    <col min="1577" max="1577" width="11.85546875" bestFit="1" customWidth="1"/>
    <col min="1578" max="1578" width="16.5703125" bestFit="1" customWidth="1"/>
    <col min="1579" max="1579" width="17" bestFit="1" customWidth="1"/>
    <col min="1580" max="1580" width="16.7109375" bestFit="1" customWidth="1"/>
    <col min="1581" max="1581" width="17.85546875" bestFit="1" customWidth="1"/>
    <col min="1582" max="1583" width="17.42578125" bestFit="1" customWidth="1"/>
    <col min="1584" max="1584" width="17" bestFit="1" customWidth="1"/>
    <col min="1585" max="1585" width="17.42578125" bestFit="1" customWidth="1"/>
    <col min="1586" max="1586" width="17" bestFit="1" customWidth="1"/>
    <col min="1587" max="1588" width="16.85546875" bestFit="1" customWidth="1"/>
    <col min="1793" max="1793" width="18.5703125" bestFit="1" customWidth="1"/>
    <col min="1794" max="1794" width="11.28515625" bestFit="1" customWidth="1"/>
    <col min="1795" max="1795" width="16" bestFit="1" customWidth="1"/>
    <col min="1796" max="1796" width="16.42578125" bestFit="1" customWidth="1"/>
    <col min="1797" max="1797" width="16.140625" bestFit="1" customWidth="1"/>
    <col min="1798" max="1798" width="17.28515625" bestFit="1" customWidth="1"/>
    <col min="1799" max="1800" width="16.7109375" bestFit="1" customWidth="1"/>
    <col min="1801" max="1801" width="16.42578125" bestFit="1" customWidth="1"/>
    <col min="1802" max="1802" width="16.7109375" bestFit="1" customWidth="1"/>
    <col min="1803" max="1803" width="16.42578125" bestFit="1" customWidth="1"/>
    <col min="1804" max="1804" width="16.28515625" bestFit="1" customWidth="1"/>
    <col min="1805" max="1805" width="12.140625" bestFit="1" customWidth="1"/>
    <col min="1806" max="1806" width="19.85546875" bestFit="1" customWidth="1"/>
    <col min="1807" max="1808" width="19.7109375" bestFit="1" customWidth="1"/>
    <col min="1809" max="1809" width="19.85546875" bestFit="1" customWidth="1"/>
    <col min="1810" max="1811" width="19.5703125" bestFit="1" customWidth="1"/>
    <col min="1812" max="1812" width="20" bestFit="1" customWidth="1"/>
    <col min="1813" max="1813" width="19.85546875" bestFit="1" customWidth="1"/>
    <col min="1814" max="1814" width="19.140625" bestFit="1" customWidth="1"/>
    <col min="1815" max="1815" width="19.28515625" bestFit="1" customWidth="1"/>
    <col min="1816" max="1816" width="18" bestFit="1" customWidth="1"/>
    <col min="1817" max="1817" width="18.42578125" bestFit="1" customWidth="1"/>
    <col min="1818" max="1818" width="18.140625" bestFit="1" customWidth="1"/>
    <col min="1819" max="1819" width="19.140625" bestFit="1" customWidth="1"/>
    <col min="1820" max="1821" width="18.7109375" bestFit="1" customWidth="1"/>
    <col min="1822" max="1822" width="18.42578125" bestFit="1" customWidth="1"/>
    <col min="1823" max="1823" width="18.7109375" bestFit="1" customWidth="1"/>
    <col min="1824" max="1824" width="18.42578125" bestFit="1" customWidth="1"/>
    <col min="1825" max="1826" width="18.28515625" bestFit="1" customWidth="1"/>
    <col min="1827" max="1827" width="18.7109375" bestFit="1" customWidth="1"/>
    <col min="1828" max="1828" width="18.5703125" bestFit="1" customWidth="1"/>
    <col min="1829" max="1829" width="19.28515625" bestFit="1" customWidth="1"/>
    <col min="1830" max="1831" width="18.42578125" bestFit="1" customWidth="1"/>
    <col min="1832" max="1832" width="18.28515625" bestFit="1" customWidth="1"/>
    <col min="1833" max="1833" width="11.85546875" bestFit="1" customWidth="1"/>
    <col min="1834" max="1834" width="16.5703125" bestFit="1" customWidth="1"/>
    <col min="1835" max="1835" width="17" bestFit="1" customWidth="1"/>
    <col min="1836" max="1836" width="16.7109375" bestFit="1" customWidth="1"/>
    <col min="1837" max="1837" width="17.85546875" bestFit="1" customWidth="1"/>
    <col min="1838" max="1839" width="17.42578125" bestFit="1" customWidth="1"/>
    <col min="1840" max="1840" width="17" bestFit="1" customWidth="1"/>
    <col min="1841" max="1841" width="17.42578125" bestFit="1" customWidth="1"/>
    <col min="1842" max="1842" width="17" bestFit="1" customWidth="1"/>
    <col min="1843" max="1844" width="16.85546875" bestFit="1" customWidth="1"/>
    <col min="2049" max="2049" width="18.5703125" bestFit="1" customWidth="1"/>
    <col min="2050" max="2050" width="11.28515625" bestFit="1" customWidth="1"/>
    <col min="2051" max="2051" width="16" bestFit="1" customWidth="1"/>
    <col min="2052" max="2052" width="16.42578125" bestFit="1" customWidth="1"/>
    <col min="2053" max="2053" width="16.140625" bestFit="1" customWidth="1"/>
    <col min="2054" max="2054" width="17.28515625" bestFit="1" customWidth="1"/>
    <col min="2055" max="2056" width="16.7109375" bestFit="1" customWidth="1"/>
    <col min="2057" max="2057" width="16.42578125" bestFit="1" customWidth="1"/>
    <col min="2058" max="2058" width="16.7109375" bestFit="1" customWidth="1"/>
    <col min="2059" max="2059" width="16.42578125" bestFit="1" customWidth="1"/>
    <col min="2060" max="2060" width="16.28515625" bestFit="1" customWidth="1"/>
    <col min="2061" max="2061" width="12.140625" bestFit="1" customWidth="1"/>
    <col min="2062" max="2062" width="19.85546875" bestFit="1" customWidth="1"/>
    <col min="2063" max="2064" width="19.7109375" bestFit="1" customWidth="1"/>
    <col min="2065" max="2065" width="19.85546875" bestFit="1" customWidth="1"/>
    <col min="2066" max="2067" width="19.5703125" bestFit="1" customWidth="1"/>
    <col min="2068" max="2068" width="20" bestFit="1" customWidth="1"/>
    <col min="2069" max="2069" width="19.85546875" bestFit="1" customWidth="1"/>
    <col min="2070" max="2070" width="19.140625" bestFit="1" customWidth="1"/>
    <col min="2071" max="2071" width="19.28515625" bestFit="1" customWidth="1"/>
    <col min="2072" max="2072" width="18" bestFit="1" customWidth="1"/>
    <col min="2073" max="2073" width="18.42578125" bestFit="1" customWidth="1"/>
    <col min="2074" max="2074" width="18.140625" bestFit="1" customWidth="1"/>
    <col min="2075" max="2075" width="19.140625" bestFit="1" customWidth="1"/>
    <col min="2076" max="2077" width="18.7109375" bestFit="1" customWidth="1"/>
    <col min="2078" max="2078" width="18.42578125" bestFit="1" customWidth="1"/>
    <col min="2079" max="2079" width="18.7109375" bestFit="1" customWidth="1"/>
    <col min="2080" max="2080" width="18.42578125" bestFit="1" customWidth="1"/>
    <col min="2081" max="2082" width="18.28515625" bestFit="1" customWidth="1"/>
    <col min="2083" max="2083" width="18.7109375" bestFit="1" customWidth="1"/>
    <col min="2084" max="2084" width="18.5703125" bestFit="1" customWidth="1"/>
    <col min="2085" max="2085" width="19.28515625" bestFit="1" customWidth="1"/>
    <col min="2086" max="2087" width="18.42578125" bestFit="1" customWidth="1"/>
    <col min="2088" max="2088" width="18.28515625" bestFit="1" customWidth="1"/>
    <col min="2089" max="2089" width="11.85546875" bestFit="1" customWidth="1"/>
    <col min="2090" max="2090" width="16.5703125" bestFit="1" customWidth="1"/>
    <col min="2091" max="2091" width="17" bestFit="1" customWidth="1"/>
    <col min="2092" max="2092" width="16.7109375" bestFit="1" customWidth="1"/>
    <col min="2093" max="2093" width="17.85546875" bestFit="1" customWidth="1"/>
    <col min="2094" max="2095" width="17.42578125" bestFit="1" customWidth="1"/>
    <col min="2096" max="2096" width="17" bestFit="1" customWidth="1"/>
    <col min="2097" max="2097" width="17.42578125" bestFit="1" customWidth="1"/>
    <col min="2098" max="2098" width="17" bestFit="1" customWidth="1"/>
    <col min="2099" max="2100" width="16.85546875" bestFit="1" customWidth="1"/>
    <col min="2305" max="2305" width="18.5703125" bestFit="1" customWidth="1"/>
    <col min="2306" max="2306" width="11.28515625" bestFit="1" customWidth="1"/>
    <col min="2307" max="2307" width="16" bestFit="1" customWidth="1"/>
    <col min="2308" max="2308" width="16.42578125" bestFit="1" customWidth="1"/>
    <col min="2309" max="2309" width="16.140625" bestFit="1" customWidth="1"/>
    <col min="2310" max="2310" width="17.28515625" bestFit="1" customWidth="1"/>
    <col min="2311" max="2312" width="16.7109375" bestFit="1" customWidth="1"/>
    <col min="2313" max="2313" width="16.42578125" bestFit="1" customWidth="1"/>
    <col min="2314" max="2314" width="16.7109375" bestFit="1" customWidth="1"/>
    <col min="2315" max="2315" width="16.42578125" bestFit="1" customWidth="1"/>
    <col min="2316" max="2316" width="16.28515625" bestFit="1" customWidth="1"/>
    <col min="2317" max="2317" width="12.140625" bestFit="1" customWidth="1"/>
    <col min="2318" max="2318" width="19.85546875" bestFit="1" customWidth="1"/>
    <col min="2319" max="2320" width="19.7109375" bestFit="1" customWidth="1"/>
    <col min="2321" max="2321" width="19.85546875" bestFit="1" customWidth="1"/>
    <col min="2322" max="2323" width="19.5703125" bestFit="1" customWidth="1"/>
    <col min="2324" max="2324" width="20" bestFit="1" customWidth="1"/>
    <col min="2325" max="2325" width="19.85546875" bestFit="1" customWidth="1"/>
    <col min="2326" max="2326" width="19.140625" bestFit="1" customWidth="1"/>
    <col min="2327" max="2327" width="19.28515625" bestFit="1" customWidth="1"/>
    <col min="2328" max="2328" width="18" bestFit="1" customWidth="1"/>
    <col min="2329" max="2329" width="18.42578125" bestFit="1" customWidth="1"/>
    <col min="2330" max="2330" width="18.140625" bestFit="1" customWidth="1"/>
    <col min="2331" max="2331" width="19.140625" bestFit="1" customWidth="1"/>
    <col min="2332" max="2333" width="18.7109375" bestFit="1" customWidth="1"/>
    <col min="2334" max="2334" width="18.42578125" bestFit="1" customWidth="1"/>
    <col min="2335" max="2335" width="18.7109375" bestFit="1" customWidth="1"/>
    <col min="2336" max="2336" width="18.42578125" bestFit="1" customWidth="1"/>
    <col min="2337" max="2338" width="18.28515625" bestFit="1" customWidth="1"/>
    <col min="2339" max="2339" width="18.7109375" bestFit="1" customWidth="1"/>
    <col min="2340" max="2340" width="18.5703125" bestFit="1" customWidth="1"/>
    <col min="2341" max="2341" width="19.28515625" bestFit="1" customWidth="1"/>
    <col min="2342" max="2343" width="18.42578125" bestFit="1" customWidth="1"/>
    <col min="2344" max="2344" width="18.28515625" bestFit="1" customWidth="1"/>
    <col min="2345" max="2345" width="11.85546875" bestFit="1" customWidth="1"/>
    <col min="2346" max="2346" width="16.5703125" bestFit="1" customWidth="1"/>
    <col min="2347" max="2347" width="17" bestFit="1" customWidth="1"/>
    <col min="2348" max="2348" width="16.7109375" bestFit="1" customWidth="1"/>
    <col min="2349" max="2349" width="17.85546875" bestFit="1" customWidth="1"/>
    <col min="2350" max="2351" width="17.42578125" bestFit="1" customWidth="1"/>
    <col min="2352" max="2352" width="17" bestFit="1" customWidth="1"/>
    <col min="2353" max="2353" width="17.42578125" bestFit="1" customWidth="1"/>
    <col min="2354" max="2354" width="17" bestFit="1" customWidth="1"/>
    <col min="2355" max="2356" width="16.85546875" bestFit="1" customWidth="1"/>
    <col min="2561" max="2561" width="18.5703125" bestFit="1" customWidth="1"/>
    <col min="2562" max="2562" width="11.28515625" bestFit="1" customWidth="1"/>
    <col min="2563" max="2563" width="16" bestFit="1" customWidth="1"/>
    <col min="2564" max="2564" width="16.42578125" bestFit="1" customWidth="1"/>
    <col min="2565" max="2565" width="16.140625" bestFit="1" customWidth="1"/>
    <col min="2566" max="2566" width="17.28515625" bestFit="1" customWidth="1"/>
    <col min="2567" max="2568" width="16.7109375" bestFit="1" customWidth="1"/>
    <col min="2569" max="2569" width="16.42578125" bestFit="1" customWidth="1"/>
    <col min="2570" max="2570" width="16.7109375" bestFit="1" customWidth="1"/>
    <col min="2571" max="2571" width="16.42578125" bestFit="1" customWidth="1"/>
    <col min="2572" max="2572" width="16.28515625" bestFit="1" customWidth="1"/>
    <col min="2573" max="2573" width="12.140625" bestFit="1" customWidth="1"/>
    <col min="2574" max="2574" width="19.85546875" bestFit="1" customWidth="1"/>
    <col min="2575" max="2576" width="19.7109375" bestFit="1" customWidth="1"/>
    <col min="2577" max="2577" width="19.85546875" bestFit="1" customWidth="1"/>
    <col min="2578" max="2579" width="19.5703125" bestFit="1" customWidth="1"/>
    <col min="2580" max="2580" width="20" bestFit="1" customWidth="1"/>
    <col min="2581" max="2581" width="19.85546875" bestFit="1" customWidth="1"/>
    <col min="2582" max="2582" width="19.140625" bestFit="1" customWidth="1"/>
    <col min="2583" max="2583" width="19.28515625" bestFit="1" customWidth="1"/>
    <col min="2584" max="2584" width="18" bestFit="1" customWidth="1"/>
    <col min="2585" max="2585" width="18.42578125" bestFit="1" customWidth="1"/>
    <col min="2586" max="2586" width="18.140625" bestFit="1" customWidth="1"/>
    <col min="2587" max="2587" width="19.140625" bestFit="1" customWidth="1"/>
    <col min="2588" max="2589" width="18.7109375" bestFit="1" customWidth="1"/>
    <col min="2590" max="2590" width="18.42578125" bestFit="1" customWidth="1"/>
    <col min="2591" max="2591" width="18.7109375" bestFit="1" customWidth="1"/>
    <col min="2592" max="2592" width="18.42578125" bestFit="1" customWidth="1"/>
    <col min="2593" max="2594" width="18.28515625" bestFit="1" customWidth="1"/>
    <col min="2595" max="2595" width="18.7109375" bestFit="1" customWidth="1"/>
    <col min="2596" max="2596" width="18.5703125" bestFit="1" customWidth="1"/>
    <col min="2597" max="2597" width="19.28515625" bestFit="1" customWidth="1"/>
    <col min="2598" max="2599" width="18.42578125" bestFit="1" customWidth="1"/>
    <col min="2600" max="2600" width="18.28515625" bestFit="1" customWidth="1"/>
    <col min="2601" max="2601" width="11.85546875" bestFit="1" customWidth="1"/>
    <col min="2602" max="2602" width="16.5703125" bestFit="1" customWidth="1"/>
    <col min="2603" max="2603" width="17" bestFit="1" customWidth="1"/>
    <col min="2604" max="2604" width="16.7109375" bestFit="1" customWidth="1"/>
    <col min="2605" max="2605" width="17.85546875" bestFit="1" customWidth="1"/>
    <col min="2606" max="2607" width="17.42578125" bestFit="1" customWidth="1"/>
    <col min="2608" max="2608" width="17" bestFit="1" customWidth="1"/>
    <col min="2609" max="2609" width="17.42578125" bestFit="1" customWidth="1"/>
    <col min="2610" max="2610" width="17" bestFit="1" customWidth="1"/>
    <col min="2611" max="2612" width="16.85546875" bestFit="1" customWidth="1"/>
    <col min="2817" max="2817" width="18.5703125" bestFit="1" customWidth="1"/>
    <col min="2818" max="2818" width="11.28515625" bestFit="1" customWidth="1"/>
    <col min="2819" max="2819" width="16" bestFit="1" customWidth="1"/>
    <col min="2820" max="2820" width="16.42578125" bestFit="1" customWidth="1"/>
    <col min="2821" max="2821" width="16.140625" bestFit="1" customWidth="1"/>
    <col min="2822" max="2822" width="17.28515625" bestFit="1" customWidth="1"/>
    <col min="2823" max="2824" width="16.7109375" bestFit="1" customWidth="1"/>
    <col min="2825" max="2825" width="16.42578125" bestFit="1" customWidth="1"/>
    <col min="2826" max="2826" width="16.7109375" bestFit="1" customWidth="1"/>
    <col min="2827" max="2827" width="16.42578125" bestFit="1" customWidth="1"/>
    <col min="2828" max="2828" width="16.28515625" bestFit="1" customWidth="1"/>
    <col min="2829" max="2829" width="12.140625" bestFit="1" customWidth="1"/>
    <col min="2830" max="2830" width="19.85546875" bestFit="1" customWidth="1"/>
    <col min="2831" max="2832" width="19.7109375" bestFit="1" customWidth="1"/>
    <col min="2833" max="2833" width="19.85546875" bestFit="1" customWidth="1"/>
    <col min="2834" max="2835" width="19.5703125" bestFit="1" customWidth="1"/>
    <col min="2836" max="2836" width="20" bestFit="1" customWidth="1"/>
    <col min="2837" max="2837" width="19.85546875" bestFit="1" customWidth="1"/>
    <col min="2838" max="2838" width="19.140625" bestFit="1" customWidth="1"/>
    <col min="2839" max="2839" width="19.28515625" bestFit="1" customWidth="1"/>
    <col min="2840" max="2840" width="18" bestFit="1" customWidth="1"/>
    <col min="2841" max="2841" width="18.42578125" bestFit="1" customWidth="1"/>
    <col min="2842" max="2842" width="18.140625" bestFit="1" customWidth="1"/>
    <col min="2843" max="2843" width="19.140625" bestFit="1" customWidth="1"/>
    <col min="2844" max="2845" width="18.7109375" bestFit="1" customWidth="1"/>
    <col min="2846" max="2846" width="18.42578125" bestFit="1" customWidth="1"/>
    <col min="2847" max="2847" width="18.7109375" bestFit="1" customWidth="1"/>
    <col min="2848" max="2848" width="18.42578125" bestFit="1" customWidth="1"/>
    <col min="2849" max="2850" width="18.28515625" bestFit="1" customWidth="1"/>
    <col min="2851" max="2851" width="18.7109375" bestFit="1" customWidth="1"/>
    <col min="2852" max="2852" width="18.5703125" bestFit="1" customWidth="1"/>
    <col min="2853" max="2853" width="19.28515625" bestFit="1" customWidth="1"/>
    <col min="2854" max="2855" width="18.42578125" bestFit="1" customWidth="1"/>
    <col min="2856" max="2856" width="18.28515625" bestFit="1" customWidth="1"/>
    <col min="2857" max="2857" width="11.85546875" bestFit="1" customWidth="1"/>
    <col min="2858" max="2858" width="16.5703125" bestFit="1" customWidth="1"/>
    <col min="2859" max="2859" width="17" bestFit="1" customWidth="1"/>
    <col min="2860" max="2860" width="16.7109375" bestFit="1" customWidth="1"/>
    <col min="2861" max="2861" width="17.85546875" bestFit="1" customWidth="1"/>
    <col min="2862" max="2863" width="17.42578125" bestFit="1" customWidth="1"/>
    <col min="2864" max="2864" width="17" bestFit="1" customWidth="1"/>
    <col min="2865" max="2865" width="17.42578125" bestFit="1" customWidth="1"/>
    <col min="2866" max="2866" width="17" bestFit="1" customWidth="1"/>
    <col min="2867" max="2868" width="16.85546875" bestFit="1" customWidth="1"/>
    <col min="3073" max="3073" width="18.5703125" bestFit="1" customWidth="1"/>
    <col min="3074" max="3074" width="11.28515625" bestFit="1" customWidth="1"/>
    <col min="3075" max="3075" width="16" bestFit="1" customWidth="1"/>
    <col min="3076" max="3076" width="16.42578125" bestFit="1" customWidth="1"/>
    <col min="3077" max="3077" width="16.140625" bestFit="1" customWidth="1"/>
    <col min="3078" max="3078" width="17.28515625" bestFit="1" customWidth="1"/>
    <col min="3079" max="3080" width="16.7109375" bestFit="1" customWidth="1"/>
    <col min="3081" max="3081" width="16.42578125" bestFit="1" customWidth="1"/>
    <col min="3082" max="3082" width="16.7109375" bestFit="1" customWidth="1"/>
    <col min="3083" max="3083" width="16.42578125" bestFit="1" customWidth="1"/>
    <col min="3084" max="3084" width="16.28515625" bestFit="1" customWidth="1"/>
    <col min="3085" max="3085" width="12.140625" bestFit="1" customWidth="1"/>
    <col min="3086" max="3086" width="19.85546875" bestFit="1" customWidth="1"/>
    <col min="3087" max="3088" width="19.7109375" bestFit="1" customWidth="1"/>
    <col min="3089" max="3089" width="19.85546875" bestFit="1" customWidth="1"/>
    <col min="3090" max="3091" width="19.5703125" bestFit="1" customWidth="1"/>
    <col min="3092" max="3092" width="20" bestFit="1" customWidth="1"/>
    <col min="3093" max="3093" width="19.85546875" bestFit="1" customWidth="1"/>
    <col min="3094" max="3094" width="19.140625" bestFit="1" customWidth="1"/>
    <col min="3095" max="3095" width="19.28515625" bestFit="1" customWidth="1"/>
    <col min="3096" max="3096" width="18" bestFit="1" customWidth="1"/>
    <col min="3097" max="3097" width="18.42578125" bestFit="1" customWidth="1"/>
    <col min="3098" max="3098" width="18.140625" bestFit="1" customWidth="1"/>
    <col min="3099" max="3099" width="19.140625" bestFit="1" customWidth="1"/>
    <col min="3100" max="3101" width="18.7109375" bestFit="1" customWidth="1"/>
    <col min="3102" max="3102" width="18.42578125" bestFit="1" customWidth="1"/>
    <col min="3103" max="3103" width="18.7109375" bestFit="1" customWidth="1"/>
    <col min="3104" max="3104" width="18.42578125" bestFit="1" customWidth="1"/>
    <col min="3105" max="3106" width="18.28515625" bestFit="1" customWidth="1"/>
    <col min="3107" max="3107" width="18.7109375" bestFit="1" customWidth="1"/>
    <col min="3108" max="3108" width="18.5703125" bestFit="1" customWidth="1"/>
    <col min="3109" max="3109" width="19.28515625" bestFit="1" customWidth="1"/>
    <col min="3110" max="3111" width="18.42578125" bestFit="1" customWidth="1"/>
    <col min="3112" max="3112" width="18.28515625" bestFit="1" customWidth="1"/>
    <col min="3113" max="3113" width="11.85546875" bestFit="1" customWidth="1"/>
    <col min="3114" max="3114" width="16.5703125" bestFit="1" customWidth="1"/>
    <col min="3115" max="3115" width="17" bestFit="1" customWidth="1"/>
    <col min="3116" max="3116" width="16.7109375" bestFit="1" customWidth="1"/>
    <col min="3117" max="3117" width="17.85546875" bestFit="1" customWidth="1"/>
    <col min="3118" max="3119" width="17.42578125" bestFit="1" customWidth="1"/>
    <col min="3120" max="3120" width="17" bestFit="1" customWidth="1"/>
    <col min="3121" max="3121" width="17.42578125" bestFit="1" customWidth="1"/>
    <col min="3122" max="3122" width="17" bestFit="1" customWidth="1"/>
    <col min="3123" max="3124" width="16.85546875" bestFit="1" customWidth="1"/>
    <col min="3329" max="3329" width="18.5703125" bestFit="1" customWidth="1"/>
    <col min="3330" max="3330" width="11.28515625" bestFit="1" customWidth="1"/>
    <col min="3331" max="3331" width="16" bestFit="1" customWidth="1"/>
    <col min="3332" max="3332" width="16.42578125" bestFit="1" customWidth="1"/>
    <col min="3333" max="3333" width="16.140625" bestFit="1" customWidth="1"/>
    <col min="3334" max="3334" width="17.28515625" bestFit="1" customWidth="1"/>
    <col min="3335" max="3336" width="16.7109375" bestFit="1" customWidth="1"/>
    <col min="3337" max="3337" width="16.42578125" bestFit="1" customWidth="1"/>
    <col min="3338" max="3338" width="16.7109375" bestFit="1" customWidth="1"/>
    <col min="3339" max="3339" width="16.42578125" bestFit="1" customWidth="1"/>
    <col min="3340" max="3340" width="16.28515625" bestFit="1" customWidth="1"/>
    <col min="3341" max="3341" width="12.140625" bestFit="1" customWidth="1"/>
    <col min="3342" max="3342" width="19.85546875" bestFit="1" customWidth="1"/>
    <col min="3343" max="3344" width="19.7109375" bestFit="1" customWidth="1"/>
    <col min="3345" max="3345" width="19.85546875" bestFit="1" customWidth="1"/>
    <col min="3346" max="3347" width="19.5703125" bestFit="1" customWidth="1"/>
    <col min="3348" max="3348" width="20" bestFit="1" customWidth="1"/>
    <col min="3349" max="3349" width="19.85546875" bestFit="1" customWidth="1"/>
    <col min="3350" max="3350" width="19.140625" bestFit="1" customWidth="1"/>
    <col min="3351" max="3351" width="19.28515625" bestFit="1" customWidth="1"/>
    <col min="3352" max="3352" width="18" bestFit="1" customWidth="1"/>
    <col min="3353" max="3353" width="18.42578125" bestFit="1" customWidth="1"/>
    <col min="3354" max="3354" width="18.140625" bestFit="1" customWidth="1"/>
    <col min="3355" max="3355" width="19.140625" bestFit="1" customWidth="1"/>
    <col min="3356" max="3357" width="18.7109375" bestFit="1" customWidth="1"/>
    <col min="3358" max="3358" width="18.42578125" bestFit="1" customWidth="1"/>
    <col min="3359" max="3359" width="18.7109375" bestFit="1" customWidth="1"/>
    <col min="3360" max="3360" width="18.42578125" bestFit="1" customWidth="1"/>
    <col min="3361" max="3362" width="18.28515625" bestFit="1" customWidth="1"/>
    <col min="3363" max="3363" width="18.7109375" bestFit="1" customWidth="1"/>
    <col min="3364" max="3364" width="18.5703125" bestFit="1" customWidth="1"/>
    <col min="3365" max="3365" width="19.28515625" bestFit="1" customWidth="1"/>
    <col min="3366" max="3367" width="18.42578125" bestFit="1" customWidth="1"/>
    <col min="3368" max="3368" width="18.28515625" bestFit="1" customWidth="1"/>
    <col min="3369" max="3369" width="11.85546875" bestFit="1" customWidth="1"/>
    <col min="3370" max="3370" width="16.5703125" bestFit="1" customWidth="1"/>
    <col min="3371" max="3371" width="17" bestFit="1" customWidth="1"/>
    <col min="3372" max="3372" width="16.7109375" bestFit="1" customWidth="1"/>
    <col min="3373" max="3373" width="17.85546875" bestFit="1" customWidth="1"/>
    <col min="3374" max="3375" width="17.42578125" bestFit="1" customWidth="1"/>
    <col min="3376" max="3376" width="17" bestFit="1" customWidth="1"/>
    <col min="3377" max="3377" width="17.42578125" bestFit="1" customWidth="1"/>
    <col min="3378" max="3378" width="17" bestFit="1" customWidth="1"/>
    <col min="3379" max="3380" width="16.85546875" bestFit="1" customWidth="1"/>
    <col min="3585" max="3585" width="18.5703125" bestFit="1" customWidth="1"/>
    <col min="3586" max="3586" width="11.28515625" bestFit="1" customWidth="1"/>
    <col min="3587" max="3587" width="16" bestFit="1" customWidth="1"/>
    <col min="3588" max="3588" width="16.42578125" bestFit="1" customWidth="1"/>
    <col min="3589" max="3589" width="16.140625" bestFit="1" customWidth="1"/>
    <col min="3590" max="3590" width="17.28515625" bestFit="1" customWidth="1"/>
    <col min="3591" max="3592" width="16.7109375" bestFit="1" customWidth="1"/>
    <col min="3593" max="3593" width="16.42578125" bestFit="1" customWidth="1"/>
    <col min="3594" max="3594" width="16.7109375" bestFit="1" customWidth="1"/>
    <col min="3595" max="3595" width="16.42578125" bestFit="1" customWidth="1"/>
    <col min="3596" max="3596" width="16.28515625" bestFit="1" customWidth="1"/>
    <col min="3597" max="3597" width="12.140625" bestFit="1" customWidth="1"/>
    <col min="3598" max="3598" width="19.85546875" bestFit="1" customWidth="1"/>
    <col min="3599" max="3600" width="19.7109375" bestFit="1" customWidth="1"/>
    <col min="3601" max="3601" width="19.85546875" bestFit="1" customWidth="1"/>
    <col min="3602" max="3603" width="19.5703125" bestFit="1" customWidth="1"/>
    <col min="3604" max="3604" width="20" bestFit="1" customWidth="1"/>
    <col min="3605" max="3605" width="19.85546875" bestFit="1" customWidth="1"/>
    <col min="3606" max="3606" width="19.140625" bestFit="1" customWidth="1"/>
    <col min="3607" max="3607" width="19.28515625" bestFit="1" customWidth="1"/>
    <col min="3608" max="3608" width="18" bestFit="1" customWidth="1"/>
    <col min="3609" max="3609" width="18.42578125" bestFit="1" customWidth="1"/>
    <col min="3610" max="3610" width="18.140625" bestFit="1" customWidth="1"/>
    <col min="3611" max="3611" width="19.140625" bestFit="1" customWidth="1"/>
    <col min="3612" max="3613" width="18.7109375" bestFit="1" customWidth="1"/>
    <col min="3614" max="3614" width="18.42578125" bestFit="1" customWidth="1"/>
    <col min="3615" max="3615" width="18.7109375" bestFit="1" customWidth="1"/>
    <col min="3616" max="3616" width="18.42578125" bestFit="1" customWidth="1"/>
    <col min="3617" max="3618" width="18.28515625" bestFit="1" customWidth="1"/>
    <col min="3619" max="3619" width="18.7109375" bestFit="1" customWidth="1"/>
    <col min="3620" max="3620" width="18.5703125" bestFit="1" customWidth="1"/>
    <col min="3621" max="3621" width="19.28515625" bestFit="1" customWidth="1"/>
    <col min="3622" max="3623" width="18.42578125" bestFit="1" customWidth="1"/>
    <col min="3624" max="3624" width="18.28515625" bestFit="1" customWidth="1"/>
    <col min="3625" max="3625" width="11.85546875" bestFit="1" customWidth="1"/>
    <col min="3626" max="3626" width="16.5703125" bestFit="1" customWidth="1"/>
    <col min="3627" max="3627" width="17" bestFit="1" customWidth="1"/>
    <col min="3628" max="3628" width="16.7109375" bestFit="1" customWidth="1"/>
    <col min="3629" max="3629" width="17.85546875" bestFit="1" customWidth="1"/>
    <col min="3630" max="3631" width="17.42578125" bestFit="1" customWidth="1"/>
    <col min="3632" max="3632" width="17" bestFit="1" customWidth="1"/>
    <col min="3633" max="3633" width="17.42578125" bestFit="1" customWidth="1"/>
    <col min="3634" max="3634" width="17" bestFit="1" customWidth="1"/>
    <col min="3635" max="3636" width="16.85546875" bestFit="1" customWidth="1"/>
    <col min="3841" max="3841" width="18.5703125" bestFit="1" customWidth="1"/>
    <col min="3842" max="3842" width="11.28515625" bestFit="1" customWidth="1"/>
    <col min="3843" max="3843" width="16" bestFit="1" customWidth="1"/>
    <col min="3844" max="3844" width="16.42578125" bestFit="1" customWidth="1"/>
    <col min="3845" max="3845" width="16.140625" bestFit="1" customWidth="1"/>
    <col min="3846" max="3846" width="17.28515625" bestFit="1" customWidth="1"/>
    <col min="3847" max="3848" width="16.7109375" bestFit="1" customWidth="1"/>
    <col min="3849" max="3849" width="16.42578125" bestFit="1" customWidth="1"/>
    <col min="3850" max="3850" width="16.7109375" bestFit="1" customWidth="1"/>
    <col min="3851" max="3851" width="16.42578125" bestFit="1" customWidth="1"/>
    <col min="3852" max="3852" width="16.28515625" bestFit="1" customWidth="1"/>
    <col min="3853" max="3853" width="12.140625" bestFit="1" customWidth="1"/>
    <col min="3854" max="3854" width="19.85546875" bestFit="1" customWidth="1"/>
    <col min="3855" max="3856" width="19.7109375" bestFit="1" customWidth="1"/>
    <col min="3857" max="3857" width="19.85546875" bestFit="1" customWidth="1"/>
    <col min="3858" max="3859" width="19.5703125" bestFit="1" customWidth="1"/>
    <col min="3860" max="3860" width="20" bestFit="1" customWidth="1"/>
    <col min="3861" max="3861" width="19.85546875" bestFit="1" customWidth="1"/>
    <col min="3862" max="3862" width="19.140625" bestFit="1" customWidth="1"/>
    <col min="3863" max="3863" width="19.28515625" bestFit="1" customWidth="1"/>
    <col min="3864" max="3864" width="18" bestFit="1" customWidth="1"/>
    <col min="3865" max="3865" width="18.42578125" bestFit="1" customWidth="1"/>
    <col min="3866" max="3866" width="18.140625" bestFit="1" customWidth="1"/>
    <col min="3867" max="3867" width="19.140625" bestFit="1" customWidth="1"/>
    <col min="3868" max="3869" width="18.7109375" bestFit="1" customWidth="1"/>
    <col min="3870" max="3870" width="18.42578125" bestFit="1" customWidth="1"/>
    <col min="3871" max="3871" width="18.7109375" bestFit="1" customWidth="1"/>
    <col min="3872" max="3872" width="18.42578125" bestFit="1" customWidth="1"/>
    <col min="3873" max="3874" width="18.28515625" bestFit="1" customWidth="1"/>
    <col min="3875" max="3875" width="18.7109375" bestFit="1" customWidth="1"/>
    <col min="3876" max="3876" width="18.5703125" bestFit="1" customWidth="1"/>
    <col min="3877" max="3877" width="19.28515625" bestFit="1" customWidth="1"/>
    <col min="3878" max="3879" width="18.42578125" bestFit="1" customWidth="1"/>
    <col min="3880" max="3880" width="18.28515625" bestFit="1" customWidth="1"/>
    <col min="3881" max="3881" width="11.85546875" bestFit="1" customWidth="1"/>
    <col min="3882" max="3882" width="16.5703125" bestFit="1" customWidth="1"/>
    <col min="3883" max="3883" width="17" bestFit="1" customWidth="1"/>
    <col min="3884" max="3884" width="16.7109375" bestFit="1" customWidth="1"/>
    <col min="3885" max="3885" width="17.85546875" bestFit="1" customWidth="1"/>
    <col min="3886" max="3887" width="17.42578125" bestFit="1" customWidth="1"/>
    <col min="3888" max="3888" width="17" bestFit="1" customWidth="1"/>
    <col min="3889" max="3889" width="17.42578125" bestFit="1" customWidth="1"/>
    <col min="3890" max="3890" width="17" bestFit="1" customWidth="1"/>
    <col min="3891" max="3892" width="16.85546875" bestFit="1" customWidth="1"/>
    <col min="4097" max="4097" width="18.5703125" bestFit="1" customWidth="1"/>
    <col min="4098" max="4098" width="11.28515625" bestFit="1" customWidth="1"/>
    <col min="4099" max="4099" width="16" bestFit="1" customWidth="1"/>
    <col min="4100" max="4100" width="16.42578125" bestFit="1" customWidth="1"/>
    <col min="4101" max="4101" width="16.140625" bestFit="1" customWidth="1"/>
    <col min="4102" max="4102" width="17.28515625" bestFit="1" customWidth="1"/>
    <col min="4103" max="4104" width="16.7109375" bestFit="1" customWidth="1"/>
    <col min="4105" max="4105" width="16.42578125" bestFit="1" customWidth="1"/>
    <col min="4106" max="4106" width="16.7109375" bestFit="1" customWidth="1"/>
    <col min="4107" max="4107" width="16.42578125" bestFit="1" customWidth="1"/>
    <col min="4108" max="4108" width="16.28515625" bestFit="1" customWidth="1"/>
    <col min="4109" max="4109" width="12.140625" bestFit="1" customWidth="1"/>
    <col min="4110" max="4110" width="19.85546875" bestFit="1" customWidth="1"/>
    <col min="4111" max="4112" width="19.7109375" bestFit="1" customWidth="1"/>
    <col min="4113" max="4113" width="19.85546875" bestFit="1" customWidth="1"/>
    <col min="4114" max="4115" width="19.5703125" bestFit="1" customWidth="1"/>
    <col min="4116" max="4116" width="20" bestFit="1" customWidth="1"/>
    <col min="4117" max="4117" width="19.85546875" bestFit="1" customWidth="1"/>
    <col min="4118" max="4118" width="19.140625" bestFit="1" customWidth="1"/>
    <col min="4119" max="4119" width="19.28515625" bestFit="1" customWidth="1"/>
    <col min="4120" max="4120" width="18" bestFit="1" customWidth="1"/>
    <col min="4121" max="4121" width="18.42578125" bestFit="1" customWidth="1"/>
    <col min="4122" max="4122" width="18.140625" bestFit="1" customWidth="1"/>
    <col min="4123" max="4123" width="19.140625" bestFit="1" customWidth="1"/>
    <col min="4124" max="4125" width="18.7109375" bestFit="1" customWidth="1"/>
    <col min="4126" max="4126" width="18.42578125" bestFit="1" customWidth="1"/>
    <col min="4127" max="4127" width="18.7109375" bestFit="1" customWidth="1"/>
    <col min="4128" max="4128" width="18.42578125" bestFit="1" customWidth="1"/>
    <col min="4129" max="4130" width="18.28515625" bestFit="1" customWidth="1"/>
    <col min="4131" max="4131" width="18.7109375" bestFit="1" customWidth="1"/>
    <col min="4132" max="4132" width="18.5703125" bestFit="1" customWidth="1"/>
    <col min="4133" max="4133" width="19.28515625" bestFit="1" customWidth="1"/>
    <col min="4134" max="4135" width="18.42578125" bestFit="1" customWidth="1"/>
    <col min="4136" max="4136" width="18.28515625" bestFit="1" customWidth="1"/>
    <col min="4137" max="4137" width="11.85546875" bestFit="1" customWidth="1"/>
    <col min="4138" max="4138" width="16.5703125" bestFit="1" customWidth="1"/>
    <col min="4139" max="4139" width="17" bestFit="1" customWidth="1"/>
    <col min="4140" max="4140" width="16.7109375" bestFit="1" customWidth="1"/>
    <col min="4141" max="4141" width="17.85546875" bestFit="1" customWidth="1"/>
    <col min="4142" max="4143" width="17.42578125" bestFit="1" customWidth="1"/>
    <col min="4144" max="4144" width="17" bestFit="1" customWidth="1"/>
    <col min="4145" max="4145" width="17.42578125" bestFit="1" customWidth="1"/>
    <col min="4146" max="4146" width="17" bestFit="1" customWidth="1"/>
    <col min="4147" max="4148" width="16.85546875" bestFit="1" customWidth="1"/>
    <col min="4353" max="4353" width="18.5703125" bestFit="1" customWidth="1"/>
    <col min="4354" max="4354" width="11.28515625" bestFit="1" customWidth="1"/>
    <col min="4355" max="4355" width="16" bestFit="1" customWidth="1"/>
    <col min="4356" max="4356" width="16.42578125" bestFit="1" customWidth="1"/>
    <col min="4357" max="4357" width="16.140625" bestFit="1" customWidth="1"/>
    <col min="4358" max="4358" width="17.28515625" bestFit="1" customWidth="1"/>
    <col min="4359" max="4360" width="16.7109375" bestFit="1" customWidth="1"/>
    <col min="4361" max="4361" width="16.42578125" bestFit="1" customWidth="1"/>
    <col min="4362" max="4362" width="16.7109375" bestFit="1" customWidth="1"/>
    <col min="4363" max="4363" width="16.42578125" bestFit="1" customWidth="1"/>
    <col min="4364" max="4364" width="16.28515625" bestFit="1" customWidth="1"/>
    <col min="4365" max="4365" width="12.140625" bestFit="1" customWidth="1"/>
    <col min="4366" max="4366" width="19.85546875" bestFit="1" customWidth="1"/>
    <col min="4367" max="4368" width="19.7109375" bestFit="1" customWidth="1"/>
    <col min="4369" max="4369" width="19.85546875" bestFit="1" customWidth="1"/>
    <col min="4370" max="4371" width="19.5703125" bestFit="1" customWidth="1"/>
    <col min="4372" max="4372" width="20" bestFit="1" customWidth="1"/>
    <col min="4373" max="4373" width="19.85546875" bestFit="1" customWidth="1"/>
    <col min="4374" max="4374" width="19.140625" bestFit="1" customWidth="1"/>
    <col min="4375" max="4375" width="19.28515625" bestFit="1" customWidth="1"/>
    <col min="4376" max="4376" width="18" bestFit="1" customWidth="1"/>
    <col min="4377" max="4377" width="18.42578125" bestFit="1" customWidth="1"/>
    <col min="4378" max="4378" width="18.140625" bestFit="1" customWidth="1"/>
    <col min="4379" max="4379" width="19.140625" bestFit="1" customWidth="1"/>
    <col min="4380" max="4381" width="18.7109375" bestFit="1" customWidth="1"/>
    <col min="4382" max="4382" width="18.42578125" bestFit="1" customWidth="1"/>
    <col min="4383" max="4383" width="18.7109375" bestFit="1" customWidth="1"/>
    <col min="4384" max="4384" width="18.42578125" bestFit="1" customWidth="1"/>
    <col min="4385" max="4386" width="18.28515625" bestFit="1" customWidth="1"/>
    <col min="4387" max="4387" width="18.7109375" bestFit="1" customWidth="1"/>
    <col min="4388" max="4388" width="18.5703125" bestFit="1" customWidth="1"/>
    <col min="4389" max="4389" width="19.28515625" bestFit="1" customWidth="1"/>
    <col min="4390" max="4391" width="18.42578125" bestFit="1" customWidth="1"/>
    <col min="4392" max="4392" width="18.28515625" bestFit="1" customWidth="1"/>
    <col min="4393" max="4393" width="11.85546875" bestFit="1" customWidth="1"/>
    <col min="4394" max="4394" width="16.5703125" bestFit="1" customWidth="1"/>
    <col min="4395" max="4395" width="17" bestFit="1" customWidth="1"/>
    <col min="4396" max="4396" width="16.7109375" bestFit="1" customWidth="1"/>
    <col min="4397" max="4397" width="17.85546875" bestFit="1" customWidth="1"/>
    <col min="4398" max="4399" width="17.42578125" bestFit="1" customWidth="1"/>
    <col min="4400" max="4400" width="17" bestFit="1" customWidth="1"/>
    <col min="4401" max="4401" width="17.42578125" bestFit="1" customWidth="1"/>
    <col min="4402" max="4402" width="17" bestFit="1" customWidth="1"/>
    <col min="4403" max="4404" width="16.85546875" bestFit="1" customWidth="1"/>
    <col min="4609" max="4609" width="18.5703125" bestFit="1" customWidth="1"/>
    <col min="4610" max="4610" width="11.28515625" bestFit="1" customWidth="1"/>
    <col min="4611" max="4611" width="16" bestFit="1" customWidth="1"/>
    <col min="4612" max="4612" width="16.42578125" bestFit="1" customWidth="1"/>
    <col min="4613" max="4613" width="16.140625" bestFit="1" customWidth="1"/>
    <col min="4614" max="4614" width="17.28515625" bestFit="1" customWidth="1"/>
    <col min="4615" max="4616" width="16.7109375" bestFit="1" customWidth="1"/>
    <col min="4617" max="4617" width="16.42578125" bestFit="1" customWidth="1"/>
    <col min="4618" max="4618" width="16.7109375" bestFit="1" customWidth="1"/>
    <col min="4619" max="4619" width="16.42578125" bestFit="1" customWidth="1"/>
    <col min="4620" max="4620" width="16.28515625" bestFit="1" customWidth="1"/>
    <col min="4621" max="4621" width="12.140625" bestFit="1" customWidth="1"/>
    <col min="4622" max="4622" width="19.85546875" bestFit="1" customWidth="1"/>
    <col min="4623" max="4624" width="19.7109375" bestFit="1" customWidth="1"/>
    <col min="4625" max="4625" width="19.85546875" bestFit="1" customWidth="1"/>
    <col min="4626" max="4627" width="19.5703125" bestFit="1" customWidth="1"/>
    <col min="4628" max="4628" width="20" bestFit="1" customWidth="1"/>
    <col min="4629" max="4629" width="19.85546875" bestFit="1" customWidth="1"/>
    <col min="4630" max="4630" width="19.140625" bestFit="1" customWidth="1"/>
    <col min="4631" max="4631" width="19.28515625" bestFit="1" customWidth="1"/>
    <col min="4632" max="4632" width="18" bestFit="1" customWidth="1"/>
    <col min="4633" max="4633" width="18.42578125" bestFit="1" customWidth="1"/>
    <col min="4634" max="4634" width="18.140625" bestFit="1" customWidth="1"/>
    <col min="4635" max="4635" width="19.140625" bestFit="1" customWidth="1"/>
    <col min="4636" max="4637" width="18.7109375" bestFit="1" customWidth="1"/>
    <col min="4638" max="4638" width="18.42578125" bestFit="1" customWidth="1"/>
    <col min="4639" max="4639" width="18.7109375" bestFit="1" customWidth="1"/>
    <col min="4640" max="4640" width="18.42578125" bestFit="1" customWidth="1"/>
    <col min="4641" max="4642" width="18.28515625" bestFit="1" customWidth="1"/>
    <col min="4643" max="4643" width="18.7109375" bestFit="1" customWidth="1"/>
    <col min="4644" max="4644" width="18.5703125" bestFit="1" customWidth="1"/>
    <col min="4645" max="4645" width="19.28515625" bestFit="1" customWidth="1"/>
    <col min="4646" max="4647" width="18.42578125" bestFit="1" customWidth="1"/>
    <col min="4648" max="4648" width="18.28515625" bestFit="1" customWidth="1"/>
    <col min="4649" max="4649" width="11.85546875" bestFit="1" customWidth="1"/>
    <col min="4650" max="4650" width="16.5703125" bestFit="1" customWidth="1"/>
    <col min="4651" max="4651" width="17" bestFit="1" customWidth="1"/>
    <col min="4652" max="4652" width="16.7109375" bestFit="1" customWidth="1"/>
    <col min="4653" max="4653" width="17.85546875" bestFit="1" customWidth="1"/>
    <col min="4654" max="4655" width="17.42578125" bestFit="1" customWidth="1"/>
    <col min="4656" max="4656" width="17" bestFit="1" customWidth="1"/>
    <col min="4657" max="4657" width="17.42578125" bestFit="1" customWidth="1"/>
    <col min="4658" max="4658" width="17" bestFit="1" customWidth="1"/>
    <col min="4659" max="4660" width="16.85546875" bestFit="1" customWidth="1"/>
    <col min="4865" max="4865" width="18.5703125" bestFit="1" customWidth="1"/>
    <col min="4866" max="4866" width="11.28515625" bestFit="1" customWidth="1"/>
    <col min="4867" max="4867" width="16" bestFit="1" customWidth="1"/>
    <col min="4868" max="4868" width="16.42578125" bestFit="1" customWidth="1"/>
    <col min="4869" max="4869" width="16.140625" bestFit="1" customWidth="1"/>
    <col min="4870" max="4870" width="17.28515625" bestFit="1" customWidth="1"/>
    <col min="4871" max="4872" width="16.7109375" bestFit="1" customWidth="1"/>
    <col min="4873" max="4873" width="16.42578125" bestFit="1" customWidth="1"/>
    <col min="4874" max="4874" width="16.7109375" bestFit="1" customWidth="1"/>
    <col min="4875" max="4875" width="16.42578125" bestFit="1" customWidth="1"/>
    <col min="4876" max="4876" width="16.28515625" bestFit="1" customWidth="1"/>
    <col min="4877" max="4877" width="12.140625" bestFit="1" customWidth="1"/>
    <col min="4878" max="4878" width="19.85546875" bestFit="1" customWidth="1"/>
    <col min="4879" max="4880" width="19.7109375" bestFit="1" customWidth="1"/>
    <col min="4881" max="4881" width="19.85546875" bestFit="1" customWidth="1"/>
    <col min="4882" max="4883" width="19.5703125" bestFit="1" customWidth="1"/>
    <col min="4884" max="4884" width="20" bestFit="1" customWidth="1"/>
    <col min="4885" max="4885" width="19.85546875" bestFit="1" customWidth="1"/>
    <col min="4886" max="4886" width="19.140625" bestFit="1" customWidth="1"/>
    <col min="4887" max="4887" width="19.28515625" bestFit="1" customWidth="1"/>
    <col min="4888" max="4888" width="18" bestFit="1" customWidth="1"/>
    <col min="4889" max="4889" width="18.42578125" bestFit="1" customWidth="1"/>
    <col min="4890" max="4890" width="18.140625" bestFit="1" customWidth="1"/>
    <col min="4891" max="4891" width="19.140625" bestFit="1" customWidth="1"/>
    <col min="4892" max="4893" width="18.7109375" bestFit="1" customWidth="1"/>
    <col min="4894" max="4894" width="18.42578125" bestFit="1" customWidth="1"/>
    <col min="4895" max="4895" width="18.7109375" bestFit="1" customWidth="1"/>
    <col min="4896" max="4896" width="18.42578125" bestFit="1" customWidth="1"/>
    <col min="4897" max="4898" width="18.28515625" bestFit="1" customWidth="1"/>
    <col min="4899" max="4899" width="18.7109375" bestFit="1" customWidth="1"/>
    <col min="4900" max="4900" width="18.5703125" bestFit="1" customWidth="1"/>
    <col min="4901" max="4901" width="19.28515625" bestFit="1" customWidth="1"/>
    <col min="4902" max="4903" width="18.42578125" bestFit="1" customWidth="1"/>
    <col min="4904" max="4904" width="18.28515625" bestFit="1" customWidth="1"/>
    <col min="4905" max="4905" width="11.85546875" bestFit="1" customWidth="1"/>
    <col min="4906" max="4906" width="16.5703125" bestFit="1" customWidth="1"/>
    <col min="4907" max="4907" width="17" bestFit="1" customWidth="1"/>
    <col min="4908" max="4908" width="16.7109375" bestFit="1" customWidth="1"/>
    <col min="4909" max="4909" width="17.85546875" bestFit="1" customWidth="1"/>
    <col min="4910" max="4911" width="17.42578125" bestFit="1" customWidth="1"/>
    <col min="4912" max="4912" width="17" bestFit="1" customWidth="1"/>
    <col min="4913" max="4913" width="17.42578125" bestFit="1" customWidth="1"/>
    <col min="4914" max="4914" width="17" bestFit="1" customWidth="1"/>
    <col min="4915" max="4916" width="16.85546875" bestFit="1" customWidth="1"/>
    <col min="5121" max="5121" width="18.5703125" bestFit="1" customWidth="1"/>
    <col min="5122" max="5122" width="11.28515625" bestFit="1" customWidth="1"/>
    <col min="5123" max="5123" width="16" bestFit="1" customWidth="1"/>
    <col min="5124" max="5124" width="16.42578125" bestFit="1" customWidth="1"/>
    <col min="5125" max="5125" width="16.140625" bestFit="1" customWidth="1"/>
    <col min="5126" max="5126" width="17.28515625" bestFit="1" customWidth="1"/>
    <col min="5127" max="5128" width="16.7109375" bestFit="1" customWidth="1"/>
    <col min="5129" max="5129" width="16.42578125" bestFit="1" customWidth="1"/>
    <col min="5130" max="5130" width="16.7109375" bestFit="1" customWidth="1"/>
    <col min="5131" max="5131" width="16.42578125" bestFit="1" customWidth="1"/>
    <col min="5132" max="5132" width="16.28515625" bestFit="1" customWidth="1"/>
    <col min="5133" max="5133" width="12.140625" bestFit="1" customWidth="1"/>
    <col min="5134" max="5134" width="19.85546875" bestFit="1" customWidth="1"/>
    <col min="5135" max="5136" width="19.7109375" bestFit="1" customWidth="1"/>
    <col min="5137" max="5137" width="19.85546875" bestFit="1" customWidth="1"/>
    <col min="5138" max="5139" width="19.5703125" bestFit="1" customWidth="1"/>
    <col min="5140" max="5140" width="20" bestFit="1" customWidth="1"/>
    <col min="5141" max="5141" width="19.85546875" bestFit="1" customWidth="1"/>
    <col min="5142" max="5142" width="19.140625" bestFit="1" customWidth="1"/>
    <col min="5143" max="5143" width="19.28515625" bestFit="1" customWidth="1"/>
    <col min="5144" max="5144" width="18" bestFit="1" customWidth="1"/>
    <col min="5145" max="5145" width="18.42578125" bestFit="1" customWidth="1"/>
    <col min="5146" max="5146" width="18.140625" bestFit="1" customWidth="1"/>
    <col min="5147" max="5147" width="19.140625" bestFit="1" customWidth="1"/>
    <col min="5148" max="5149" width="18.7109375" bestFit="1" customWidth="1"/>
    <col min="5150" max="5150" width="18.42578125" bestFit="1" customWidth="1"/>
    <col min="5151" max="5151" width="18.7109375" bestFit="1" customWidth="1"/>
    <col min="5152" max="5152" width="18.42578125" bestFit="1" customWidth="1"/>
    <col min="5153" max="5154" width="18.28515625" bestFit="1" customWidth="1"/>
    <col min="5155" max="5155" width="18.7109375" bestFit="1" customWidth="1"/>
    <col min="5156" max="5156" width="18.5703125" bestFit="1" customWidth="1"/>
    <col min="5157" max="5157" width="19.28515625" bestFit="1" customWidth="1"/>
    <col min="5158" max="5159" width="18.42578125" bestFit="1" customWidth="1"/>
    <col min="5160" max="5160" width="18.28515625" bestFit="1" customWidth="1"/>
    <col min="5161" max="5161" width="11.85546875" bestFit="1" customWidth="1"/>
    <col min="5162" max="5162" width="16.5703125" bestFit="1" customWidth="1"/>
    <col min="5163" max="5163" width="17" bestFit="1" customWidth="1"/>
    <col min="5164" max="5164" width="16.7109375" bestFit="1" customWidth="1"/>
    <col min="5165" max="5165" width="17.85546875" bestFit="1" customWidth="1"/>
    <col min="5166" max="5167" width="17.42578125" bestFit="1" customWidth="1"/>
    <col min="5168" max="5168" width="17" bestFit="1" customWidth="1"/>
    <col min="5169" max="5169" width="17.42578125" bestFit="1" customWidth="1"/>
    <col min="5170" max="5170" width="17" bestFit="1" customWidth="1"/>
    <col min="5171" max="5172" width="16.85546875" bestFit="1" customWidth="1"/>
    <col min="5377" max="5377" width="18.5703125" bestFit="1" customWidth="1"/>
    <col min="5378" max="5378" width="11.28515625" bestFit="1" customWidth="1"/>
    <col min="5379" max="5379" width="16" bestFit="1" customWidth="1"/>
    <col min="5380" max="5380" width="16.42578125" bestFit="1" customWidth="1"/>
    <col min="5381" max="5381" width="16.140625" bestFit="1" customWidth="1"/>
    <col min="5382" max="5382" width="17.28515625" bestFit="1" customWidth="1"/>
    <col min="5383" max="5384" width="16.7109375" bestFit="1" customWidth="1"/>
    <col min="5385" max="5385" width="16.42578125" bestFit="1" customWidth="1"/>
    <col min="5386" max="5386" width="16.7109375" bestFit="1" customWidth="1"/>
    <col min="5387" max="5387" width="16.42578125" bestFit="1" customWidth="1"/>
    <col min="5388" max="5388" width="16.28515625" bestFit="1" customWidth="1"/>
    <col min="5389" max="5389" width="12.140625" bestFit="1" customWidth="1"/>
    <col min="5390" max="5390" width="19.85546875" bestFit="1" customWidth="1"/>
    <col min="5391" max="5392" width="19.7109375" bestFit="1" customWidth="1"/>
    <col min="5393" max="5393" width="19.85546875" bestFit="1" customWidth="1"/>
    <col min="5394" max="5395" width="19.5703125" bestFit="1" customWidth="1"/>
    <col min="5396" max="5396" width="20" bestFit="1" customWidth="1"/>
    <col min="5397" max="5397" width="19.85546875" bestFit="1" customWidth="1"/>
    <col min="5398" max="5398" width="19.140625" bestFit="1" customWidth="1"/>
    <col min="5399" max="5399" width="19.28515625" bestFit="1" customWidth="1"/>
    <col min="5400" max="5400" width="18" bestFit="1" customWidth="1"/>
    <col min="5401" max="5401" width="18.42578125" bestFit="1" customWidth="1"/>
    <col min="5402" max="5402" width="18.140625" bestFit="1" customWidth="1"/>
    <col min="5403" max="5403" width="19.140625" bestFit="1" customWidth="1"/>
    <col min="5404" max="5405" width="18.7109375" bestFit="1" customWidth="1"/>
    <col min="5406" max="5406" width="18.42578125" bestFit="1" customWidth="1"/>
    <col min="5407" max="5407" width="18.7109375" bestFit="1" customWidth="1"/>
    <col min="5408" max="5408" width="18.42578125" bestFit="1" customWidth="1"/>
    <col min="5409" max="5410" width="18.28515625" bestFit="1" customWidth="1"/>
    <col min="5411" max="5411" width="18.7109375" bestFit="1" customWidth="1"/>
    <col min="5412" max="5412" width="18.5703125" bestFit="1" customWidth="1"/>
    <col min="5413" max="5413" width="19.28515625" bestFit="1" customWidth="1"/>
    <col min="5414" max="5415" width="18.42578125" bestFit="1" customWidth="1"/>
    <col min="5416" max="5416" width="18.28515625" bestFit="1" customWidth="1"/>
    <col min="5417" max="5417" width="11.85546875" bestFit="1" customWidth="1"/>
    <col min="5418" max="5418" width="16.5703125" bestFit="1" customWidth="1"/>
    <col min="5419" max="5419" width="17" bestFit="1" customWidth="1"/>
    <col min="5420" max="5420" width="16.7109375" bestFit="1" customWidth="1"/>
    <col min="5421" max="5421" width="17.85546875" bestFit="1" customWidth="1"/>
    <col min="5422" max="5423" width="17.42578125" bestFit="1" customWidth="1"/>
    <col min="5424" max="5424" width="17" bestFit="1" customWidth="1"/>
    <col min="5425" max="5425" width="17.42578125" bestFit="1" customWidth="1"/>
    <col min="5426" max="5426" width="17" bestFit="1" customWidth="1"/>
    <col min="5427" max="5428" width="16.85546875" bestFit="1" customWidth="1"/>
    <col min="5633" max="5633" width="18.5703125" bestFit="1" customWidth="1"/>
    <col min="5634" max="5634" width="11.28515625" bestFit="1" customWidth="1"/>
    <col min="5635" max="5635" width="16" bestFit="1" customWidth="1"/>
    <col min="5636" max="5636" width="16.42578125" bestFit="1" customWidth="1"/>
    <col min="5637" max="5637" width="16.140625" bestFit="1" customWidth="1"/>
    <col min="5638" max="5638" width="17.28515625" bestFit="1" customWidth="1"/>
    <col min="5639" max="5640" width="16.7109375" bestFit="1" customWidth="1"/>
    <col min="5641" max="5641" width="16.42578125" bestFit="1" customWidth="1"/>
    <col min="5642" max="5642" width="16.7109375" bestFit="1" customWidth="1"/>
    <col min="5643" max="5643" width="16.42578125" bestFit="1" customWidth="1"/>
    <col min="5644" max="5644" width="16.28515625" bestFit="1" customWidth="1"/>
    <col min="5645" max="5645" width="12.140625" bestFit="1" customWidth="1"/>
    <col min="5646" max="5646" width="19.85546875" bestFit="1" customWidth="1"/>
    <col min="5647" max="5648" width="19.7109375" bestFit="1" customWidth="1"/>
    <col min="5649" max="5649" width="19.85546875" bestFit="1" customWidth="1"/>
    <col min="5650" max="5651" width="19.5703125" bestFit="1" customWidth="1"/>
    <col min="5652" max="5652" width="20" bestFit="1" customWidth="1"/>
    <col min="5653" max="5653" width="19.85546875" bestFit="1" customWidth="1"/>
    <col min="5654" max="5654" width="19.140625" bestFit="1" customWidth="1"/>
    <col min="5655" max="5655" width="19.28515625" bestFit="1" customWidth="1"/>
    <col min="5656" max="5656" width="18" bestFit="1" customWidth="1"/>
    <col min="5657" max="5657" width="18.42578125" bestFit="1" customWidth="1"/>
    <col min="5658" max="5658" width="18.140625" bestFit="1" customWidth="1"/>
    <col min="5659" max="5659" width="19.140625" bestFit="1" customWidth="1"/>
    <col min="5660" max="5661" width="18.7109375" bestFit="1" customWidth="1"/>
    <col min="5662" max="5662" width="18.42578125" bestFit="1" customWidth="1"/>
    <col min="5663" max="5663" width="18.7109375" bestFit="1" customWidth="1"/>
    <col min="5664" max="5664" width="18.42578125" bestFit="1" customWidth="1"/>
    <col min="5665" max="5666" width="18.28515625" bestFit="1" customWidth="1"/>
    <col min="5667" max="5667" width="18.7109375" bestFit="1" customWidth="1"/>
    <col min="5668" max="5668" width="18.5703125" bestFit="1" customWidth="1"/>
    <col min="5669" max="5669" width="19.28515625" bestFit="1" customWidth="1"/>
    <col min="5670" max="5671" width="18.42578125" bestFit="1" customWidth="1"/>
    <col min="5672" max="5672" width="18.28515625" bestFit="1" customWidth="1"/>
    <col min="5673" max="5673" width="11.85546875" bestFit="1" customWidth="1"/>
    <col min="5674" max="5674" width="16.5703125" bestFit="1" customWidth="1"/>
    <col min="5675" max="5675" width="17" bestFit="1" customWidth="1"/>
    <col min="5676" max="5676" width="16.7109375" bestFit="1" customWidth="1"/>
    <col min="5677" max="5677" width="17.85546875" bestFit="1" customWidth="1"/>
    <col min="5678" max="5679" width="17.42578125" bestFit="1" customWidth="1"/>
    <col min="5680" max="5680" width="17" bestFit="1" customWidth="1"/>
    <col min="5681" max="5681" width="17.42578125" bestFit="1" customWidth="1"/>
    <col min="5682" max="5682" width="17" bestFit="1" customWidth="1"/>
    <col min="5683" max="5684" width="16.85546875" bestFit="1" customWidth="1"/>
    <col min="5889" max="5889" width="18.5703125" bestFit="1" customWidth="1"/>
    <col min="5890" max="5890" width="11.28515625" bestFit="1" customWidth="1"/>
    <col min="5891" max="5891" width="16" bestFit="1" customWidth="1"/>
    <col min="5892" max="5892" width="16.42578125" bestFit="1" customWidth="1"/>
    <col min="5893" max="5893" width="16.140625" bestFit="1" customWidth="1"/>
    <col min="5894" max="5894" width="17.28515625" bestFit="1" customWidth="1"/>
    <col min="5895" max="5896" width="16.7109375" bestFit="1" customWidth="1"/>
    <col min="5897" max="5897" width="16.42578125" bestFit="1" customWidth="1"/>
    <col min="5898" max="5898" width="16.7109375" bestFit="1" customWidth="1"/>
    <col min="5899" max="5899" width="16.42578125" bestFit="1" customWidth="1"/>
    <col min="5900" max="5900" width="16.28515625" bestFit="1" customWidth="1"/>
    <col min="5901" max="5901" width="12.140625" bestFit="1" customWidth="1"/>
    <col min="5902" max="5902" width="19.85546875" bestFit="1" customWidth="1"/>
    <col min="5903" max="5904" width="19.7109375" bestFit="1" customWidth="1"/>
    <col min="5905" max="5905" width="19.85546875" bestFit="1" customWidth="1"/>
    <col min="5906" max="5907" width="19.5703125" bestFit="1" customWidth="1"/>
    <col min="5908" max="5908" width="20" bestFit="1" customWidth="1"/>
    <col min="5909" max="5909" width="19.85546875" bestFit="1" customWidth="1"/>
    <col min="5910" max="5910" width="19.140625" bestFit="1" customWidth="1"/>
    <col min="5911" max="5911" width="19.28515625" bestFit="1" customWidth="1"/>
    <col min="5912" max="5912" width="18" bestFit="1" customWidth="1"/>
    <col min="5913" max="5913" width="18.42578125" bestFit="1" customWidth="1"/>
    <col min="5914" max="5914" width="18.140625" bestFit="1" customWidth="1"/>
    <col min="5915" max="5915" width="19.140625" bestFit="1" customWidth="1"/>
    <col min="5916" max="5917" width="18.7109375" bestFit="1" customWidth="1"/>
    <col min="5918" max="5918" width="18.42578125" bestFit="1" customWidth="1"/>
    <col min="5919" max="5919" width="18.7109375" bestFit="1" customWidth="1"/>
    <col min="5920" max="5920" width="18.42578125" bestFit="1" customWidth="1"/>
    <col min="5921" max="5922" width="18.28515625" bestFit="1" customWidth="1"/>
    <col min="5923" max="5923" width="18.7109375" bestFit="1" customWidth="1"/>
    <col min="5924" max="5924" width="18.5703125" bestFit="1" customWidth="1"/>
    <col min="5925" max="5925" width="19.28515625" bestFit="1" customWidth="1"/>
    <col min="5926" max="5927" width="18.42578125" bestFit="1" customWidth="1"/>
    <col min="5928" max="5928" width="18.28515625" bestFit="1" customWidth="1"/>
    <col min="5929" max="5929" width="11.85546875" bestFit="1" customWidth="1"/>
    <col min="5930" max="5930" width="16.5703125" bestFit="1" customWidth="1"/>
    <col min="5931" max="5931" width="17" bestFit="1" customWidth="1"/>
    <col min="5932" max="5932" width="16.7109375" bestFit="1" customWidth="1"/>
    <col min="5933" max="5933" width="17.85546875" bestFit="1" customWidth="1"/>
    <col min="5934" max="5935" width="17.42578125" bestFit="1" customWidth="1"/>
    <col min="5936" max="5936" width="17" bestFit="1" customWidth="1"/>
    <col min="5937" max="5937" width="17.42578125" bestFit="1" customWidth="1"/>
    <col min="5938" max="5938" width="17" bestFit="1" customWidth="1"/>
    <col min="5939" max="5940" width="16.85546875" bestFit="1" customWidth="1"/>
    <col min="6145" max="6145" width="18.5703125" bestFit="1" customWidth="1"/>
    <col min="6146" max="6146" width="11.28515625" bestFit="1" customWidth="1"/>
    <col min="6147" max="6147" width="16" bestFit="1" customWidth="1"/>
    <col min="6148" max="6148" width="16.42578125" bestFit="1" customWidth="1"/>
    <col min="6149" max="6149" width="16.140625" bestFit="1" customWidth="1"/>
    <col min="6150" max="6150" width="17.28515625" bestFit="1" customWidth="1"/>
    <col min="6151" max="6152" width="16.7109375" bestFit="1" customWidth="1"/>
    <col min="6153" max="6153" width="16.42578125" bestFit="1" customWidth="1"/>
    <col min="6154" max="6154" width="16.7109375" bestFit="1" customWidth="1"/>
    <col min="6155" max="6155" width="16.42578125" bestFit="1" customWidth="1"/>
    <col min="6156" max="6156" width="16.28515625" bestFit="1" customWidth="1"/>
    <col min="6157" max="6157" width="12.140625" bestFit="1" customWidth="1"/>
    <col min="6158" max="6158" width="19.85546875" bestFit="1" customWidth="1"/>
    <col min="6159" max="6160" width="19.7109375" bestFit="1" customWidth="1"/>
    <col min="6161" max="6161" width="19.85546875" bestFit="1" customWidth="1"/>
    <col min="6162" max="6163" width="19.5703125" bestFit="1" customWidth="1"/>
    <col min="6164" max="6164" width="20" bestFit="1" customWidth="1"/>
    <col min="6165" max="6165" width="19.85546875" bestFit="1" customWidth="1"/>
    <col min="6166" max="6166" width="19.140625" bestFit="1" customWidth="1"/>
    <col min="6167" max="6167" width="19.28515625" bestFit="1" customWidth="1"/>
    <col min="6168" max="6168" width="18" bestFit="1" customWidth="1"/>
    <col min="6169" max="6169" width="18.42578125" bestFit="1" customWidth="1"/>
    <col min="6170" max="6170" width="18.140625" bestFit="1" customWidth="1"/>
    <col min="6171" max="6171" width="19.140625" bestFit="1" customWidth="1"/>
    <col min="6172" max="6173" width="18.7109375" bestFit="1" customWidth="1"/>
    <col min="6174" max="6174" width="18.42578125" bestFit="1" customWidth="1"/>
    <col min="6175" max="6175" width="18.7109375" bestFit="1" customWidth="1"/>
    <col min="6176" max="6176" width="18.42578125" bestFit="1" customWidth="1"/>
    <col min="6177" max="6178" width="18.28515625" bestFit="1" customWidth="1"/>
    <col min="6179" max="6179" width="18.7109375" bestFit="1" customWidth="1"/>
    <col min="6180" max="6180" width="18.5703125" bestFit="1" customWidth="1"/>
    <col min="6181" max="6181" width="19.28515625" bestFit="1" customWidth="1"/>
    <col min="6182" max="6183" width="18.42578125" bestFit="1" customWidth="1"/>
    <col min="6184" max="6184" width="18.28515625" bestFit="1" customWidth="1"/>
    <col min="6185" max="6185" width="11.85546875" bestFit="1" customWidth="1"/>
    <col min="6186" max="6186" width="16.5703125" bestFit="1" customWidth="1"/>
    <col min="6187" max="6187" width="17" bestFit="1" customWidth="1"/>
    <col min="6188" max="6188" width="16.7109375" bestFit="1" customWidth="1"/>
    <col min="6189" max="6189" width="17.85546875" bestFit="1" customWidth="1"/>
    <col min="6190" max="6191" width="17.42578125" bestFit="1" customWidth="1"/>
    <col min="6192" max="6192" width="17" bestFit="1" customWidth="1"/>
    <col min="6193" max="6193" width="17.42578125" bestFit="1" customWidth="1"/>
    <col min="6194" max="6194" width="17" bestFit="1" customWidth="1"/>
    <col min="6195" max="6196" width="16.85546875" bestFit="1" customWidth="1"/>
    <col min="6401" max="6401" width="18.5703125" bestFit="1" customWidth="1"/>
    <col min="6402" max="6402" width="11.28515625" bestFit="1" customWidth="1"/>
    <col min="6403" max="6403" width="16" bestFit="1" customWidth="1"/>
    <col min="6404" max="6404" width="16.42578125" bestFit="1" customWidth="1"/>
    <col min="6405" max="6405" width="16.140625" bestFit="1" customWidth="1"/>
    <col min="6406" max="6406" width="17.28515625" bestFit="1" customWidth="1"/>
    <col min="6407" max="6408" width="16.7109375" bestFit="1" customWidth="1"/>
    <col min="6409" max="6409" width="16.42578125" bestFit="1" customWidth="1"/>
    <col min="6410" max="6410" width="16.7109375" bestFit="1" customWidth="1"/>
    <col min="6411" max="6411" width="16.42578125" bestFit="1" customWidth="1"/>
    <col min="6412" max="6412" width="16.28515625" bestFit="1" customWidth="1"/>
    <col min="6413" max="6413" width="12.140625" bestFit="1" customWidth="1"/>
    <col min="6414" max="6414" width="19.85546875" bestFit="1" customWidth="1"/>
    <col min="6415" max="6416" width="19.7109375" bestFit="1" customWidth="1"/>
    <col min="6417" max="6417" width="19.85546875" bestFit="1" customWidth="1"/>
    <col min="6418" max="6419" width="19.5703125" bestFit="1" customWidth="1"/>
    <col min="6420" max="6420" width="20" bestFit="1" customWidth="1"/>
    <col min="6421" max="6421" width="19.85546875" bestFit="1" customWidth="1"/>
    <col min="6422" max="6422" width="19.140625" bestFit="1" customWidth="1"/>
    <col min="6423" max="6423" width="19.28515625" bestFit="1" customWidth="1"/>
    <col min="6424" max="6424" width="18" bestFit="1" customWidth="1"/>
    <col min="6425" max="6425" width="18.42578125" bestFit="1" customWidth="1"/>
    <col min="6426" max="6426" width="18.140625" bestFit="1" customWidth="1"/>
    <col min="6427" max="6427" width="19.140625" bestFit="1" customWidth="1"/>
    <col min="6428" max="6429" width="18.7109375" bestFit="1" customWidth="1"/>
    <col min="6430" max="6430" width="18.42578125" bestFit="1" customWidth="1"/>
    <col min="6431" max="6431" width="18.7109375" bestFit="1" customWidth="1"/>
    <col min="6432" max="6432" width="18.42578125" bestFit="1" customWidth="1"/>
    <col min="6433" max="6434" width="18.28515625" bestFit="1" customWidth="1"/>
    <col min="6435" max="6435" width="18.7109375" bestFit="1" customWidth="1"/>
    <col min="6436" max="6436" width="18.5703125" bestFit="1" customWidth="1"/>
    <col min="6437" max="6437" width="19.28515625" bestFit="1" customWidth="1"/>
    <col min="6438" max="6439" width="18.42578125" bestFit="1" customWidth="1"/>
    <col min="6440" max="6440" width="18.28515625" bestFit="1" customWidth="1"/>
    <col min="6441" max="6441" width="11.85546875" bestFit="1" customWidth="1"/>
    <col min="6442" max="6442" width="16.5703125" bestFit="1" customWidth="1"/>
    <col min="6443" max="6443" width="17" bestFit="1" customWidth="1"/>
    <col min="6444" max="6444" width="16.7109375" bestFit="1" customWidth="1"/>
    <col min="6445" max="6445" width="17.85546875" bestFit="1" customWidth="1"/>
    <col min="6446" max="6447" width="17.42578125" bestFit="1" customWidth="1"/>
    <col min="6448" max="6448" width="17" bestFit="1" customWidth="1"/>
    <col min="6449" max="6449" width="17.42578125" bestFit="1" customWidth="1"/>
    <col min="6450" max="6450" width="17" bestFit="1" customWidth="1"/>
    <col min="6451" max="6452" width="16.85546875" bestFit="1" customWidth="1"/>
    <col min="6657" max="6657" width="18.5703125" bestFit="1" customWidth="1"/>
    <col min="6658" max="6658" width="11.28515625" bestFit="1" customWidth="1"/>
    <col min="6659" max="6659" width="16" bestFit="1" customWidth="1"/>
    <col min="6660" max="6660" width="16.42578125" bestFit="1" customWidth="1"/>
    <col min="6661" max="6661" width="16.140625" bestFit="1" customWidth="1"/>
    <col min="6662" max="6662" width="17.28515625" bestFit="1" customWidth="1"/>
    <col min="6663" max="6664" width="16.7109375" bestFit="1" customWidth="1"/>
    <col min="6665" max="6665" width="16.42578125" bestFit="1" customWidth="1"/>
    <col min="6666" max="6666" width="16.7109375" bestFit="1" customWidth="1"/>
    <col min="6667" max="6667" width="16.42578125" bestFit="1" customWidth="1"/>
    <col min="6668" max="6668" width="16.28515625" bestFit="1" customWidth="1"/>
    <col min="6669" max="6669" width="12.140625" bestFit="1" customWidth="1"/>
    <col min="6670" max="6670" width="19.85546875" bestFit="1" customWidth="1"/>
    <col min="6671" max="6672" width="19.7109375" bestFit="1" customWidth="1"/>
    <col min="6673" max="6673" width="19.85546875" bestFit="1" customWidth="1"/>
    <col min="6674" max="6675" width="19.5703125" bestFit="1" customWidth="1"/>
    <col min="6676" max="6676" width="20" bestFit="1" customWidth="1"/>
    <col min="6677" max="6677" width="19.85546875" bestFit="1" customWidth="1"/>
    <col min="6678" max="6678" width="19.140625" bestFit="1" customWidth="1"/>
    <col min="6679" max="6679" width="19.28515625" bestFit="1" customWidth="1"/>
    <col min="6680" max="6680" width="18" bestFit="1" customWidth="1"/>
    <col min="6681" max="6681" width="18.42578125" bestFit="1" customWidth="1"/>
    <col min="6682" max="6682" width="18.140625" bestFit="1" customWidth="1"/>
    <col min="6683" max="6683" width="19.140625" bestFit="1" customWidth="1"/>
    <col min="6684" max="6685" width="18.7109375" bestFit="1" customWidth="1"/>
    <col min="6686" max="6686" width="18.42578125" bestFit="1" customWidth="1"/>
    <col min="6687" max="6687" width="18.7109375" bestFit="1" customWidth="1"/>
    <col min="6688" max="6688" width="18.42578125" bestFit="1" customWidth="1"/>
    <col min="6689" max="6690" width="18.28515625" bestFit="1" customWidth="1"/>
    <col min="6691" max="6691" width="18.7109375" bestFit="1" customWidth="1"/>
    <col min="6692" max="6692" width="18.5703125" bestFit="1" customWidth="1"/>
    <col min="6693" max="6693" width="19.28515625" bestFit="1" customWidth="1"/>
    <col min="6694" max="6695" width="18.42578125" bestFit="1" customWidth="1"/>
    <col min="6696" max="6696" width="18.28515625" bestFit="1" customWidth="1"/>
    <col min="6697" max="6697" width="11.85546875" bestFit="1" customWidth="1"/>
    <col min="6698" max="6698" width="16.5703125" bestFit="1" customWidth="1"/>
    <col min="6699" max="6699" width="17" bestFit="1" customWidth="1"/>
    <col min="6700" max="6700" width="16.7109375" bestFit="1" customWidth="1"/>
    <col min="6701" max="6701" width="17.85546875" bestFit="1" customWidth="1"/>
    <col min="6702" max="6703" width="17.42578125" bestFit="1" customWidth="1"/>
    <col min="6704" max="6704" width="17" bestFit="1" customWidth="1"/>
    <col min="6705" max="6705" width="17.42578125" bestFit="1" customWidth="1"/>
    <col min="6706" max="6706" width="17" bestFit="1" customWidth="1"/>
    <col min="6707" max="6708" width="16.85546875" bestFit="1" customWidth="1"/>
    <col min="6913" max="6913" width="18.5703125" bestFit="1" customWidth="1"/>
    <col min="6914" max="6914" width="11.28515625" bestFit="1" customWidth="1"/>
    <col min="6915" max="6915" width="16" bestFit="1" customWidth="1"/>
    <col min="6916" max="6916" width="16.42578125" bestFit="1" customWidth="1"/>
    <col min="6917" max="6917" width="16.140625" bestFit="1" customWidth="1"/>
    <col min="6918" max="6918" width="17.28515625" bestFit="1" customWidth="1"/>
    <col min="6919" max="6920" width="16.7109375" bestFit="1" customWidth="1"/>
    <col min="6921" max="6921" width="16.42578125" bestFit="1" customWidth="1"/>
    <col min="6922" max="6922" width="16.7109375" bestFit="1" customWidth="1"/>
    <col min="6923" max="6923" width="16.42578125" bestFit="1" customWidth="1"/>
    <col min="6924" max="6924" width="16.28515625" bestFit="1" customWidth="1"/>
    <col min="6925" max="6925" width="12.140625" bestFit="1" customWidth="1"/>
    <col min="6926" max="6926" width="19.85546875" bestFit="1" customWidth="1"/>
    <col min="6927" max="6928" width="19.7109375" bestFit="1" customWidth="1"/>
    <col min="6929" max="6929" width="19.85546875" bestFit="1" customWidth="1"/>
    <col min="6930" max="6931" width="19.5703125" bestFit="1" customWidth="1"/>
    <col min="6932" max="6932" width="20" bestFit="1" customWidth="1"/>
    <col min="6933" max="6933" width="19.85546875" bestFit="1" customWidth="1"/>
    <col min="6934" max="6934" width="19.140625" bestFit="1" customWidth="1"/>
    <col min="6935" max="6935" width="19.28515625" bestFit="1" customWidth="1"/>
    <col min="6936" max="6936" width="18" bestFit="1" customWidth="1"/>
    <col min="6937" max="6937" width="18.42578125" bestFit="1" customWidth="1"/>
    <col min="6938" max="6938" width="18.140625" bestFit="1" customWidth="1"/>
    <col min="6939" max="6939" width="19.140625" bestFit="1" customWidth="1"/>
    <col min="6940" max="6941" width="18.7109375" bestFit="1" customWidth="1"/>
    <col min="6942" max="6942" width="18.42578125" bestFit="1" customWidth="1"/>
    <col min="6943" max="6943" width="18.7109375" bestFit="1" customWidth="1"/>
    <col min="6944" max="6944" width="18.42578125" bestFit="1" customWidth="1"/>
    <col min="6945" max="6946" width="18.28515625" bestFit="1" customWidth="1"/>
    <col min="6947" max="6947" width="18.7109375" bestFit="1" customWidth="1"/>
    <col min="6948" max="6948" width="18.5703125" bestFit="1" customWidth="1"/>
    <col min="6949" max="6949" width="19.28515625" bestFit="1" customWidth="1"/>
    <col min="6950" max="6951" width="18.42578125" bestFit="1" customWidth="1"/>
    <col min="6952" max="6952" width="18.28515625" bestFit="1" customWidth="1"/>
    <col min="6953" max="6953" width="11.85546875" bestFit="1" customWidth="1"/>
    <col min="6954" max="6954" width="16.5703125" bestFit="1" customWidth="1"/>
    <col min="6955" max="6955" width="17" bestFit="1" customWidth="1"/>
    <col min="6956" max="6956" width="16.7109375" bestFit="1" customWidth="1"/>
    <col min="6957" max="6957" width="17.85546875" bestFit="1" customWidth="1"/>
    <col min="6958" max="6959" width="17.42578125" bestFit="1" customWidth="1"/>
    <col min="6960" max="6960" width="17" bestFit="1" customWidth="1"/>
    <col min="6961" max="6961" width="17.42578125" bestFit="1" customWidth="1"/>
    <col min="6962" max="6962" width="17" bestFit="1" customWidth="1"/>
    <col min="6963" max="6964" width="16.85546875" bestFit="1" customWidth="1"/>
    <col min="7169" max="7169" width="18.5703125" bestFit="1" customWidth="1"/>
    <col min="7170" max="7170" width="11.28515625" bestFit="1" customWidth="1"/>
    <col min="7171" max="7171" width="16" bestFit="1" customWidth="1"/>
    <col min="7172" max="7172" width="16.42578125" bestFit="1" customWidth="1"/>
    <col min="7173" max="7173" width="16.140625" bestFit="1" customWidth="1"/>
    <col min="7174" max="7174" width="17.28515625" bestFit="1" customWidth="1"/>
    <col min="7175" max="7176" width="16.7109375" bestFit="1" customWidth="1"/>
    <col min="7177" max="7177" width="16.42578125" bestFit="1" customWidth="1"/>
    <col min="7178" max="7178" width="16.7109375" bestFit="1" customWidth="1"/>
    <col min="7179" max="7179" width="16.42578125" bestFit="1" customWidth="1"/>
    <col min="7180" max="7180" width="16.28515625" bestFit="1" customWidth="1"/>
    <col min="7181" max="7181" width="12.140625" bestFit="1" customWidth="1"/>
    <col min="7182" max="7182" width="19.85546875" bestFit="1" customWidth="1"/>
    <col min="7183" max="7184" width="19.7109375" bestFit="1" customWidth="1"/>
    <col min="7185" max="7185" width="19.85546875" bestFit="1" customWidth="1"/>
    <col min="7186" max="7187" width="19.5703125" bestFit="1" customWidth="1"/>
    <col min="7188" max="7188" width="20" bestFit="1" customWidth="1"/>
    <col min="7189" max="7189" width="19.85546875" bestFit="1" customWidth="1"/>
    <col min="7190" max="7190" width="19.140625" bestFit="1" customWidth="1"/>
    <col min="7191" max="7191" width="19.28515625" bestFit="1" customWidth="1"/>
    <col min="7192" max="7192" width="18" bestFit="1" customWidth="1"/>
    <col min="7193" max="7193" width="18.42578125" bestFit="1" customWidth="1"/>
    <col min="7194" max="7194" width="18.140625" bestFit="1" customWidth="1"/>
    <col min="7195" max="7195" width="19.140625" bestFit="1" customWidth="1"/>
    <col min="7196" max="7197" width="18.7109375" bestFit="1" customWidth="1"/>
    <col min="7198" max="7198" width="18.42578125" bestFit="1" customWidth="1"/>
    <col min="7199" max="7199" width="18.7109375" bestFit="1" customWidth="1"/>
    <col min="7200" max="7200" width="18.42578125" bestFit="1" customWidth="1"/>
    <col min="7201" max="7202" width="18.28515625" bestFit="1" customWidth="1"/>
    <col min="7203" max="7203" width="18.7109375" bestFit="1" customWidth="1"/>
    <col min="7204" max="7204" width="18.5703125" bestFit="1" customWidth="1"/>
    <col min="7205" max="7205" width="19.28515625" bestFit="1" customWidth="1"/>
    <col min="7206" max="7207" width="18.42578125" bestFit="1" customWidth="1"/>
    <col min="7208" max="7208" width="18.28515625" bestFit="1" customWidth="1"/>
    <col min="7209" max="7209" width="11.85546875" bestFit="1" customWidth="1"/>
    <col min="7210" max="7210" width="16.5703125" bestFit="1" customWidth="1"/>
    <col min="7211" max="7211" width="17" bestFit="1" customWidth="1"/>
    <col min="7212" max="7212" width="16.7109375" bestFit="1" customWidth="1"/>
    <col min="7213" max="7213" width="17.85546875" bestFit="1" customWidth="1"/>
    <col min="7214" max="7215" width="17.42578125" bestFit="1" customWidth="1"/>
    <col min="7216" max="7216" width="17" bestFit="1" customWidth="1"/>
    <col min="7217" max="7217" width="17.42578125" bestFit="1" customWidth="1"/>
    <col min="7218" max="7218" width="17" bestFit="1" customWidth="1"/>
    <col min="7219" max="7220" width="16.85546875" bestFit="1" customWidth="1"/>
    <col min="7425" max="7425" width="18.5703125" bestFit="1" customWidth="1"/>
    <col min="7426" max="7426" width="11.28515625" bestFit="1" customWidth="1"/>
    <col min="7427" max="7427" width="16" bestFit="1" customWidth="1"/>
    <col min="7428" max="7428" width="16.42578125" bestFit="1" customWidth="1"/>
    <col min="7429" max="7429" width="16.140625" bestFit="1" customWidth="1"/>
    <col min="7430" max="7430" width="17.28515625" bestFit="1" customWidth="1"/>
    <col min="7431" max="7432" width="16.7109375" bestFit="1" customWidth="1"/>
    <col min="7433" max="7433" width="16.42578125" bestFit="1" customWidth="1"/>
    <col min="7434" max="7434" width="16.7109375" bestFit="1" customWidth="1"/>
    <col min="7435" max="7435" width="16.42578125" bestFit="1" customWidth="1"/>
    <col min="7436" max="7436" width="16.28515625" bestFit="1" customWidth="1"/>
    <col min="7437" max="7437" width="12.140625" bestFit="1" customWidth="1"/>
    <col min="7438" max="7438" width="19.85546875" bestFit="1" customWidth="1"/>
    <col min="7439" max="7440" width="19.7109375" bestFit="1" customWidth="1"/>
    <col min="7441" max="7441" width="19.85546875" bestFit="1" customWidth="1"/>
    <col min="7442" max="7443" width="19.5703125" bestFit="1" customWidth="1"/>
    <col min="7444" max="7444" width="20" bestFit="1" customWidth="1"/>
    <col min="7445" max="7445" width="19.85546875" bestFit="1" customWidth="1"/>
    <col min="7446" max="7446" width="19.140625" bestFit="1" customWidth="1"/>
    <col min="7447" max="7447" width="19.28515625" bestFit="1" customWidth="1"/>
    <col min="7448" max="7448" width="18" bestFit="1" customWidth="1"/>
    <col min="7449" max="7449" width="18.42578125" bestFit="1" customWidth="1"/>
    <col min="7450" max="7450" width="18.140625" bestFit="1" customWidth="1"/>
    <col min="7451" max="7451" width="19.140625" bestFit="1" customWidth="1"/>
    <col min="7452" max="7453" width="18.7109375" bestFit="1" customWidth="1"/>
    <col min="7454" max="7454" width="18.42578125" bestFit="1" customWidth="1"/>
    <col min="7455" max="7455" width="18.7109375" bestFit="1" customWidth="1"/>
    <col min="7456" max="7456" width="18.42578125" bestFit="1" customWidth="1"/>
    <col min="7457" max="7458" width="18.28515625" bestFit="1" customWidth="1"/>
    <col min="7459" max="7459" width="18.7109375" bestFit="1" customWidth="1"/>
    <col min="7460" max="7460" width="18.5703125" bestFit="1" customWidth="1"/>
    <col min="7461" max="7461" width="19.28515625" bestFit="1" customWidth="1"/>
    <col min="7462" max="7463" width="18.42578125" bestFit="1" customWidth="1"/>
    <col min="7464" max="7464" width="18.28515625" bestFit="1" customWidth="1"/>
    <col min="7465" max="7465" width="11.85546875" bestFit="1" customWidth="1"/>
    <col min="7466" max="7466" width="16.5703125" bestFit="1" customWidth="1"/>
    <col min="7467" max="7467" width="17" bestFit="1" customWidth="1"/>
    <col min="7468" max="7468" width="16.7109375" bestFit="1" customWidth="1"/>
    <col min="7469" max="7469" width="17.85546875" bestFit="1" customWidth="1"/>
    <col min="7470" max="7471" width="17.42578125" bestFit="1" customWidth="1"/>
    <col min="7472" max="7472" width="17" bestFit="1" customWidth="1"/>
    <col min="7473" max="7473" width="17.42578125" bestFit="1" customWidth="1"/>
    <col min="7474" max="7474" width="17" bestFit="1" customWidth="1"/>
    <col min="7475" max="7476" width="16.85546875" bestFit="1" customWidth="1"/>
    <col min="7681" max="7681" width="18.5703125" bestFit="1" customWidth="1"/>
    <col min="7682" max="7682" width="11.28515625" bestFit="1" customWidth="1"/>
    <col min="7683" max="7683" width="16" bestFit="1" customWidth="1"/>
    <col min="7684" max="7684" width="16.42578125" bestFit="1" customWidth="1"/>
    <col min="7685" max="7685" width="16.140625" bestFit="1" customWidth="1"/>
    <col min="7686" max="7686" width="17.28515625" bestFit="1" customWidth="1"/>
    <col min="7687" max="7688" width="16.7109375" bestFit="1" customWidth="1"/>
    <col min="7689" max="7689" width="16.42578125" bestFit="1" customWidth="1"/>
    <col min="7690" max="7690" width="16.7109375" bestFit="1" customWidth="1"/>
    <col min="7691" max="7691" width="16.42578125" bestFit="1" customWidth="1"/>
    <col min="7692" max="7692" width="16.28515625" bestFit="1" customWidth="1"/>
    <col min="7693" max="7693" width="12.140625" bestFit="1" customWidth="1"/>
    <col min="7694" max="7694" width="19.85546875" bestFit="1" customWidth="1"/>
    <col min="7695" max="7696" width="19.7109375" bestFit="1" customWidth="1"/>
    <col min="7697" max="7697" width="19.85546875" bestFit="1" customWidth="1"/>
    <col min="7698" max="7699" width="19.5703125" bestFit="1" customWidth="1"/>
    <col min="7700" max="7700" width="20" bestFit="1" customWidth="1"/>
    <col min="7701" max="7701" width="19.85546875" bestFit="1" customWidth="1"/>
    <col min="7702" max="7702" width="19.140625" bestFit="1" customWidth="1"/>
    <col min="7703" max="7703" width="19.28515625" bestFit="1" customWidth="1"/>
    <col min="7704" max="7704" width="18" bestFit="1" customWidth="1"/>
    <col min="7705" max="7705" width="18.42578125" bestFit="1" customWidth="1"/>
    <col min="7706" max="7706" width="18.140625" bestFit="1" customWidth="1"/>
    <col min="7707" max="7707" width="19.140625" bestFit="1" customWidth="1"/>
    <col min="7708" max="7709" width="18.7109375" bestFit="1" customWidth="1"/>
    <col min="7710" max="7710" width="18.42578125" bestFit="1" customWidth="1"/>
    <col min="7711" max="7711" width="18.7109375" bestFit="1" customWidth="1"/>
    <col min="7712" max="7712" width="18.42578125" bestFit="1" customWidth="1"/>
    <col min="7713" max="7714" width="18.28515625" bestFit="1" customWidth="1"/>
    <col min="7715" max="7715" width="18.7109375" bestFit="1" customWidth="1"/>
    <col min="7716" max="7716" width="18.5703125" bestFit="1" customWidth="1"/>
    <col min="7717" max="7717" width="19.28515625" bestFit="1" customWidth="1"/>
    <col min="7718" max="7719" width="18.42578125" bestFit="1" customWidth="1"/>
    <col min="7720" max="7720" width="18.28515625" bestFit="1" customWidth="1"/>
    <col min="7721" max="7721" width="11.85546875" bestFit="1" customWidth="1"/>
    <col min="7722" max="7722" width="16.5703125" bestFit="1" customWidth="1"/>
    <col min="7723" max="7723" width="17" bestFit="1" customWidth="1"/>
    <col min="7724" max="7724" width="16.7109375" bestFit="1" customWidth="1"/>
    <col min="7725" max="7725" width="17.85546875" bestFit="1" customWidth="1"/>
    <col min="7726" max="7727" width="17.42578125" bestFit="1" customWidth="1"/>
    <col min="7728" max="7728" width="17" bestFit="1" customWidth="1"/>
    <col min="7729" max="7729" width="17.42578125" bestFit="1" customWidth="1"/>
    <col min="7730" max="7730" width="17" bestFit="1" customWidth="1"/>
    <col min="7731" max="7732" width="16.85546875" bestFit="1" customWidth="1"/>
    <col min="7937" max="7937" width="18.5703125" bestFit="1" customWidth="1"/>
    <col min="7938" max="7938" width="11.28515625" bestFit="1" customWidth="1"/>
    <col min="7939" max="7939" width="16" bestFit="1" customWidth="1"/>
    <col min="7940" max="7940" width="16.42578125" bestFit="1" customWidth="1"/>
    <col min="7941" max="7941" width="16.140625" bestFit="1" customWidth="1"/>
    <col min="7942" max="7942" width="17.28515625" bestFit="1" customWidth="1"/>
    <col min="7943" max="7944" width="16.7109375" bestFit="1" customWidth="1"/>
    <col min="7945" max="7945" width="16.42578125" bestFit="1" customWidth="1"/>
    <col min="7946" max="7946" width="16.7109375" bestFit="1" customWidth="1"/>
    <col min="7947" max="7947" width="16.42578125" bestFit="1" customWidth="1"/>
    <col min="7948" max="7948" width="16.28515625" bestFit="1" customWidth="1"/>
    <col min="7949" max="7949" width="12.140625" bestFit="1" customWidth="1"/>
    <col min="7950" max="7950" width="19.85546875" bestFit="1" customWidth="1"/>
    <col min="7951" max="7952" width="19.7109375" bestFit="1" customWidth="1"/>
    <col min="7953" max="7953" width="19.85546875" bestFit="1" customWidth="1"/>
    <col min="7954" max="7955" width="19.5703125" bestFit="1" customWidth="1"/>
    <col min="7956" max="7956" width="20" bestFit="1" customWidth="1"/>
    <col min="7957" max="7957" width="19.85546875" bestFit="1" customWidth="1"/>
    <col min="7958" max="7958" width="19.140625" bestFit="1" customWidth="1"/>
    <col min="7959" max="7959" width="19.28515625" bestFit="1" customWidth="1"/>
    <col min="7960" max="7960" width="18" bestFit="1" customWidth="1"/>
    <col min="7961" max="7961" width="18.42578125" bestFit="1" customWidth="1"/>
    <col min="7962" max="7962" width="18.140625" bestFit="1" customWidth="1"/>
    <col min="7963" max="7963" width="19.140625" bestFit="1" customWidth="1"/>
    <col min="7964" max="7965" width="18.7109375" bestFit="1" customWidth="1"/>
    <col min="7966" max="7966" width="18.42578125" bestFit="1" customWidth="1"/>
    <col min="7967" max="7967" width="18.7109375" bestFit="1" customWidth="1"/>
    <col min="7968" max="7968" width="18.42578125" bestFit="1" customWidth="1"/>
    <col min="7969" max="7970" width="18.28515625" bestFit="1" customWidth="1"/>
    <col min="7971" max="7971" width="18.7109375" bestFit="1" customWidth="1"/>
    <col min="7972" max="7972" width="18.5703125" bestFit="1" customWidth="1"/>
    <col min="7973" max="7973" width="19.28515625" bestFit="1" customWidth="1"/>
    <col min="7974" max="7975" width="18.42578125" bestFit="1" customWidth="1"/>
    <col min="7976" max="7976" width="18.28515625" bestFit="1" customWidth="1"/>
    <col min="7977" max="7977" width="11.85546875" bestFit="1" customWidth="1"/>
    <col min="7978" max="7978" width="16.5703125" bestFit="1" customWidth="1"/>
    <col min="7979" max="7979" width="17" bestFit="1" customWidth="1"/>
    <col min="7980" max="7980" width="16.7109375" bestFit="1" customWidth="1"/>
    <col min="7981" max="7981" width="17.85546875" bestFit="1" customWidth="1"/>
    <col min="7982" max="7983" width="17.42578125" bestFit="1" customWidth="1"/>
    <col min="7984" max="7984" width="17" bestFit="1" customWidth="1"/>
    <col min="7985" max="7985" width="17.42578125" bestFit="1" customWidth="1"/>
    <col min="7986" max="7986" width="17" bestFit="1" customWidth="1"/>
    <col min="7987" max="7988" width="16.85546875" bestFit="1" customWidth="1"/>
    <col min="8193" max="8193" width="18.5703125" bestFit="1" customWidth="1"/>
    <col min="8194" max="8194" width="11.28515625" bestFit="1" customWidth="1"/>
    <col min="8195" max="8195" width="16" bestFit="1" customWidth="1"/>
    <col min="8196" max="8196" width="16.42578125" bestFit="1" customWidth="1"/>
    <col min="8197" max="8197" width="16.140625" bestFit="1" customWidth="1"/>
    <col min="8198" max="8198" width="17.28515625" bestFit="1" customWidth="1"/>
    <col min="8199" max="8200" width="16.7109375" bestFit="1" customWidth="1"/>
    <col min="8201" max="8201" width="16.42578125" bestFit="1" customWidth="1"/>
    <col min="8202" max="8202" width="16.7109375" bestFit="1" customWidth="1"/>
    <col min="8203" max="8203" width="16.42578125" bestFit="1" customWidth="1"/>
    <col min="8204" max="8204" width="16.28515625" bestFit="1" customWidth="1"/>
    <col min="8205" max="8205" width="12.140625" bestFit="1" customWidth="1"/>
    <col min="8206" max="8206" width="19.85546875" bestFit="1" customWidth="1"/>
    <col min="8207" max="8208" width="19.7109375" bestFit="1" customWidth="1"/>
    <col min="8209" max="8209" width="19.85546875" bestFit="1" customWidth="1"/>
    <col min="8210" max="8211" width="19.5703125" bestFit="1" customWidth="1"/>
    <col min="8212" max="8212" width="20" bestFit="1" customWidth="1"/>
    <col min="8213" max="8213" width="19.85546875" bestFit="1" customWidth="1"/>
    <col min="8214" max="8214" width="19.140625" bestFit="1" customWidth="1"/>
    <col min="8215" max="8215" width="19.28515625" bestFit="1" customWidth="1"/>
    <col min="8216" max="8216" width="18" bestFit="1" customWidth="1"/>
    <col min="8217" max="8217" width="18.42578125" bestFit="1" customWidth="1"/>
    <col min="8218" max="8218" width="18.140625" bestFit="1" customWidth="1"/>
    <col min="8219" max="8219" width="19.140625" bestFit="1" customWidth="1"/>
    <col min="8220" max="8221" width="18.7109375" bestFit="1" customWidth="1"/>
    <col min="8222" max="8222" width="18.42578125" bestFit="1" customWidth="1"/>
    <col min="8223" max="8223" width="18.7109375" bestFit="1" customWidth="1"/>
    <col min="8224" max="8224" width="18.42578125" bestFit="1" customWidth="1"/>
    <col min="8225" max="8226" width="18.28515625" bestFit="1" customWidth="1"/>
    <col min="8227" max="8227" width="18.7109375" bestFit="1" customWidth="1"/>
    <col min="8228" max="8228" width="18.5703125" bestFit="1" customWidth="1"/>
    <col min="8229" max="8229" width="19.28515625" bestFit="1" customWidth="1"/>
    <col min="8230" max="8231" width="18.42578125" bestFit="1" customWidth="1"/>
    <col min="8232" max="8232" width="18.28515625" bestFit="1" customWidth="1"/>
    <col min="8233" max="8233" width="11.85546875" bestFit="1" customWidth="1"/>
    <col min="8234" max="8234" width="16.5703125" bestFit="1" customWidth="1"/>
    <col min="8235" max="8235" width="17" bestFit="1" customWidth="1"/>
    <col min="8236" max="8236" width="16.7109375" bestFit="1" customWidth="1"/>
    <col min="8237" max="8237" width="17.85546875" bestFit="1" customWidth="1"/>
    <col min="8238" max="8239" width="17.42578125" bestFit="1" customWidth="1"/>
    <col min="8240" max="8240" width="17" bestFit="1" customWidth="1"/>
    <col min="8241" max="8241" width="17.42578125" bestFit="1" customWidth="1"/>
    <col min="8242" max="8242" width="17" bestFit="1" customWidth="1"/>
    <col min="8243" max="8244" width="16.85546875" bestFit="1" customWidth="1"/>
    <col min="8449" max="8449" width="18.5703125" bestFit="1" customWidth="1"/>
    <col min="8450" max="8450" width="11.28515625" bestFit="1" customWidth="1"/>
    <col min="8451" max="8451" width="16" bestFit="1" customWidth="1"/>
    <col min="8452" max="8452" width="16.42578125" bestFit="1" customWidth="1"/>
    <col min="8453" max="8453" width="16.140625" bestFit="1" customWidth="1"/>
    <col min="8454" max="8454" width="17.28515625" bestFit="1" customWidth="1"/>
    <col min="8455" max="8456" width="16.7109375" bestFit="1" customWidth="1"/>
    <col min="8457" max="8457" width="16.42578125" bestFit="1" customWidth="1"/>
    <col min="8458" max="8458" width="16.7109375" bestFit="1" customWidth="1"/>
    <col min="8459" max="8459" width="16.42578125" bestFit="1" customWidth="1"/>
    <col min="8460" max="8460" width="16.28515625" bestFit="1" customWidth="1"/>
    <col min="8461" max="8461" width="12.140625" bestFit="1" customWidth="1"/>
    <col min="8462" max="8462" width="19.85546875" bestFit="1" customWidth="1"/>
    <col min="8463" max="8464" width="19.7109375" bestFit="1" customWidth="1"/>
    <col min="8465" max="8465" width="19.85546875" bestFit="1" customWidth="1"/>
    <col min="8466" max="8467" width="19.5703125" bestFit="1" customWidth="1"/>
    <col min="8468" max="8468" width="20" bestFit="1" customWidth="1"/>
    <col min="8469" max="8469" width="19.85546875" bestFit="1" customWidth="1"/>
    <col min="8470" max="8470" width="19.140625" bestFit="1" customWidth="1"/>
    <col min="8471" max="8471" width="19.28515625" bestFit="1" customWidth="1"/>
    <col min="8472" max="8472" width="18" bestFit="1" customWidth="1"/>
    <col min="8473" max="8473" width="18.42578125" bestFit="1" customWidth="1"/>
    <col min="8474" max="8474" width="18.140625" bestFit="1" customWidth="1"/>
    <col min="8475" max="8475" width="19.140625" bestFit="1" customWidth="1"/>
    <col min="8476" max="8477" width="18.7109375" bestFit="1" customWidth="1"/>
    <col min="8478" max="8478" width="18.42578125" bestFit="1" customWidth="1"/>
    <col min="8479" max="8479" width="18.7109375" bestFit="1" customWidth="1"/>
    <col min="8480" max="8480" width="18.42578125" bestFit="1" customWidth="1"/>
    <col min="8481" max="8482" width="18.28515625" bestFit="1" customWidth="1"/>
    <col min="8483" max="8483" width="18.7109375" bestFit="1" customWidth="1"/>
    <col min="8484" max="8484" width="18.5703125" bestFit="1" customWidth="1"/>
    <col min="8485" max="8485" width="19.28515625" bestFit="1" customWidth="1"/>
    <col min="8486" max="8487" width="18.42578125" bestFit="1" customWidth="1"/>
    <col min="8488" max="8488" width="18.28515625" bestFit="1" customWidth="1"/>
    <col min="8489" max="8489" width="11.85546875" bestFit="1" customWidth="1"/>
    <col min="8490" max="8490" width="16.5703125" bestFit="1" customWidth="1"/>
    <col min="8491" max="8491" width="17" bestFit="1" customWidth="1"/>
    <col min="8492" max="8492" width="16.7109375" bestFit="1" customWidth="1"/>
    <col min="8493" max="8493" width="17.85546875" bestFit="1" customWidth="1"/>
    <col min="8494" max="8495" width="17.42578125" bestFit="1" customWidth="1"/>
    <col min="8496" max="8496" width="17" bestFit="1" customWidth="1"/>
    <col min="8497" max="8497" width="17.42578125" bestFit="1" customWidth="1"/>
    <col min="8498" max="8498" width="17" bestFit="1" customWidth="1"/>
    <col min="8499" max="8500" width="16.85546875" bestFit="1" customWidth="1"/>
    <col min="8705" max="8705" width="18.5703125" bestFit="1" customWidth="1"/>
    <col min="8706" max="8706" width="11.28515625" bestFit="1" customWidth="1"/>
    <col min="8707" max="8707" width="16" bestFit="1" customWidth="1"/>
    <col min="8708" max="8708" width="16.42578125" bestFit="1" customWidth="1"/>
    <col min="8709" max="8709" width="16.140625" bestFit="1" customWidth="1"/>
    <col min="8710" max="8710" width="17.28515625" bestFit="1" customWidth="1"/>
    <col min="8711" max="8712" width="16.7109375" bestFit="1" customWidth="1"/>
    <col min="8713" max="8713" width="16.42578125" bestFit="1" customWidth="1"/>
    <col min="8714" max="8714" width="16.7109375" bestFit="1" customWidth="1"/>
    <col min="8715" max="8715" width="16.42578125" bestFit="1" customWidth="1"/>
    <col min="8716" max="8716" width="16.28515625" bestFit="1" customWidth="1"/>
    <col min="8717" max="8717" width="12.140625" bestFit="1" customWidth="1"/>
    <col min="8718" max="8718" width="19.85546875" bestFit="1" customWidth="1"/>
    <col min="8719" max="8720" width="19.7109375" bestFit="1" customWidth="1"/>
    <col min="8721" max="8721" width="19.85546875" bestFit="1" customWidth="1"/>
    <col min="8722" max="8723" width="19.5703125" bestFit="1" customWidth="1"/>
    <col min="8724" max="8724" width="20" bestFit="1" customWidth="1"/>
    <col min="8725" max="8725" width="19.85546875" bestFit="1" customWidth="1"/>
    <col min="8726" max="8726" width="19.140625" bestFit="1" customWidth="1"/>
    <col min="8727" max="8727" width="19.28515625" bestFit="1" customWidth="1"/>
    <col min="8728" max="8728" width="18" bestFit="1" customWidth="1"/>
    <col min="8729" max="8729" width="18.42578125" bestFit="1" customWidth="1"/>
    <col min="8730" max="8730" width="18.140625" bestFit="1" customWidth="1"/>
    <col min="8731" max="8731" width="19.140625" bestFit="1" customWidth="1"/>
    <col min="8732" max="8733" width="18.7109375" bestFit="1" customWidth="1"/>
    <col min="8734" max="8734" width="18.42578125" bestFit="1" customWidth="1"/>
    <col min="8735" max="8735" width="18.7109375" bestFit="1" customWidth="1"/>
    <col min="8736" max="8736" width="18.42578125" bestFit="1" customWidth="1"/>
    <col min="8737" max="8738" width="18.28515625" bestFit="1" customWidth="1"/>
    <col min="8739" max="8739" width="18.7109375" bestFit="1" customWidth="1"/>
    <col min="8740" max="8740" width="18.5703125" bestFit="1" customWidth="1"/>
    <col min="8741" max="8741" width="19.28515625" bestFit="1" customWidth="1"/>
    <col min="8742" max="8743" width="18.42578125" bestFit="1" customWidth="1"/>
    <col min="8744" max="8744" width="18.28515625" bestFit="1" customWidth="1"/>
    <col min="8745" max="8745" width="11.85546875" bestFit="1" customWidth="1"/>
    <col min="8746" max="8746" width="16.5703125" bestFit="1" customWidth="1"/>
    <col min="8747" max="8747" width="17" bestFit="1" customWidth="1"/>
    <col min="8748" max="8748" width="16.7109375" bestFit="1" customWidth="1"/>
    <col min="8749" max="8749" width="17.85546875" bestFit="1" customWidth="1"/>
    <col min="8750" max="8751" width="17.42578125" bestFit="1" customWidth="1"/>
    <col min="8752" max="8752" width="17" bestFit="1" customWidth="1"/>
    <col min="8753" max="8753" width="17.42578125" bestFit="1" customWidth="1"/>
    <col min="8754" max="8754" width="17" bestFit="1" customWidth="1"/>
    <col min="8755" max="8756" width="16.85546875" bestFit="1" customWidth="1"/>
    <col min="8961" max="8961" width="18.5703125" bestFit="1" customWidth="1"/>
    <col min="8962" max="8962" width="11.28515625" bestFit="1" customWidth="1"/>
    <col min="8963" max="8963" width="16" bestFit="1" customWidth="1"/>
    <col min="8964" max="8964" width="16.42578125" bestFit="1" customWidth="1"/>
    <col min="8965" max="8965" width="16.140625" bestFit="1" customWidth="1"/>
    <col min="8966" max="8966" width="17.28515625" bestFit="1" customWidth="1"/>
    <col min="8967" max="8968" width="16.7109375" bestFit="1" customWidth="1"/>
    <col min="8969" max="8969" width="16.42578125" bestFit="1" customWidth="1"/>
    <col min="8970" max="8970" width="16.7109375" bestFit="1" customWidth="1"/>
    <col min="8971" max="8971" width="16.42578125" bestFit="1" customWidth="1"/>
    <col min="8972" max="8972" width="16.28515625" bestFit="1" customWidth="1"/>
    <col min="8973" max="8973" width="12.140625" bestFit="1" customWidth="1"/>
    <col min="8974" max="8974" width="19.85546875" bestFit="1" customWidth="1"/>
    <col min="8975" max="8976" width="19.7109375" bestFit="1" customWidth="1"/>
    <col min="8977" max="8977" width="19.85546875" bestFit="1" customWidth="1"/>
    <col min="8978" max="8979" width="19.5703125" bestFit="1" customWidth="1"/>
    <col min="8980" max="8980" width="20" bestFit="1" customWidth="1"/>
    <col min="8981" max="8981" width="19.85546875" bestFit="1" customWidth="1"/>
    <col min="8982" max="8982" width="19.140625" bestFit="1" customWidth="1"/>
    <col min="8983" max="8983" width="19.28515625" bestFit="1" customWidth="1"/>
    <col min="8984" max="8984" width="18" bestFit="1" customWidth="1"/>
    <col min="8985" max="8985" width="18.42578125" bestFit="1" customWidth="1"/>
    <col min="8986" max="8986" width="18.140625" bestFit="1" customWidth="1"/>
    <col min="8987" max="8987" width="19.140625" bestFit="1" customWidth="1"/>
    <col min="8988" max="8989" width="18.7109375" bestFit="1" customWidth="1"/>
    <col min="8990" max="8990" width="18.42578125" bestFit="1" customWidth="1"/>
    <col min="8991" max="8991" width="18.7109375" bestFit="1" customWidth="1"/>
    <col min="8992" max="8992" width="18.42578125" bestFit="1" customWidth="1"/>
    <col min="8993" max="8994" width="18.28515625" bestFit="1" customWidth="1"/>
    <col min="8995" max="8995" width="18.7109375" bestFit="1" customWidth="1"/>
    <col min="8996" max="8996" width="18.5703125" bestFit="1" customWidth="1"/>
    <col min="8997" max="8997" width="19.28515625" bestFit="1" customWidth="1"/>
    <col min="8998" max="8999" width="18.42578125" bestFit="1" customWidth="1"/>
    <col min="9000" max="9000" width="18.28515625" bestFit="1" customWidth="1"/>
    <col min="9001" max="9001" width="11.85546875" bestFit="1" customWidth="1"/>
    <col min="9002" max="9002" width="16.5703125" bestFit="1" customWidth="1"/>
    <col min="9003" max="9003" width="17" bestFit="1" customWidth="1"/>
    <col min="9004" max="9004" width="16.7109375" bestFit="1" customWidth="1"/>
    <col min="9005" max="9005" width="17.85546875" bestFit="1" customWidth="1"/>
    <col min="9006" max="9007" width="17.42578125" bestFit="1" customWidth="1"/>
    <col min="9008" max="9008" width="17" bestFit="1" customWidth="1"/>
    <col min="9009" max="9009" width="17.42578125" bestFit="1" customWidth="1"/>
    <col min="9010" max="9010" width="17" bestFit="1" customWidth="1"/>
    <col min="9011" max="9012" width="16.85546875" bestFit="1" customWidth="1"/>
    <col min="9217" max="9217" width="18.5703125" bestFit="1" customWidth="1"/>
    <col min="9218" max="9218" width="11.28515625" bestFit="1" customWidth="1"/>
    <col min="9219" max="9219" width="16" bestFit="1" customWidth="1"/>
    <col min="9220" max="9220" width="16.42578125" bestFit="1" customWidth="1"/>
    <col min="9221" max="9221" width="16.140625" bestFit="1" customWidth="1"/>
    <col min="9222" max="9222" width="17.28515625" bestFit="1" customWidth="1"/>
    <col min="9223" max="9224" width="16.7109375" bestFit="1" customWidth="1"/>
    <col min="9225" max="9225" width="16.42578125" bestFit="1" customWidth="1"/>
    <col min="9226" max="9226" width="16.7109375" bestFit="1" customWidth="1"/>
    <col min="9227" max="9227" width="16.42578125" bestFit="1" customWidth="1"/>
    <col min="9228" max="9228" width="16.28515625" bestFit="1" customWidth="1"/>
    <col min="9229" max="9229" width="12.140625" bestFit="1" customWidth="1"/>
    <col min="9230" max="9230" width="19.85546875" bestFit="1" customWidth="1"/>
    <col min="9231" max="9232" width="19.7109375" bestFit="1" customWidth="1"/>
    <col min="9233" max="9233" width="19.85546875" bestFit="1" customWidth="1"/>
    <col min="9234" max="9235" width="19.5703125" bestFit="1" customWidth="1"/>
    <col min="9236" max="9236" width="20" bestFit="1" customWidth="1"/>
    <col min="9237" max="9237" width="19.85546875" bestFit="1" customWidth="1"/>
    <col min="9238" max="9238" width="19.140625" bestFit="1" customWidth="1"/>
    <col min="9239" max="9239" width="19.28515625" bestFit="1" customWidth="1"/>
    <col min="9240" max="9240" width="18" bestFit="1" customWidth="1"/>
    <col min="9241" max="9241" width="18.42578125" bestFit="1" customWidth="1"/>
    <col min="9242" max="9242" width="18.140625" bestFit="1" customWidth="1"/>
    <col min="9243" max="9243" width="19.140625" bestFit="1" customWidth="1"/>
    <col min="9244" max="9245" width="18.7109375" bestFit="1" customWidth="1"/>
    <col min="9246" max="9246" width="18.42578125" bestFit="1" customWidth="1"/>
    <col min="9247" max="9247" width="18.7109375" bestFit="1" customWidth="1"/>
    <col min="9248" max="9248" width="18.42578125" bestFit="1" customWidth="1"/>
    <col min="9249" max="9250" width="18.28515625" bestFit="1" customWidth="1"/>
    <col min="9251" max="9251" width="18.7109375" bestFit="1" customWidth="1"/>
    <col min="9252" max="9252" width="18.5703125" bestFit="1" customWidth="1"/>
    <col min="9253" max="9253" width="19.28515625" bestFit="1" customWidth="1"/>
    <col min="9254" max="9255" width="18.42578125" bestFit="1" customWidth="1"/>
    <col min="9256" max="9256" width="18.28515625" bestFit="1" customWidth="1"/>
    <col min="9257" max="9257" width="11.85546875" bestFit="1" customWidth="1"/>
    <col min="9258" max="9258" width="16.5703125" bestFit="1" customWidth="1"/>
    <col min="9259" max="9259" width="17" bestFit="1" customWidth="1"/>
    <col min="9260" max="9260" width="16.7109375" bestFit="1" customWidth="1"/>
    <col min="9261" max="9261" width="17.85546875" bestFit="1" customWidth="1"/>
    <col min="9262" max="9263" width="17.42578125" bestFit="1" customWidth="1"/>
    <col min="9264" max="9264" width="17" bestFit="1" customWidth="1"/>
    <col min="9265" max="9265" width="17.42578125" bestFit="1" customWidth="1"/>
    <col min="9266" max="9266" width="17" bestFit="1" customWidth="1"/>
    <col min="9267" max="9268" width="16.85546875" bestFit="1" customWidth="1"/>
    <col min="9473" max="9473" width="18.5703125" bestFit="1" customWidth="1"/>
    <col min="9474" max="9474" width="11.28515625" bestFit="1" customWidth="1"/>
    <col min="9475" max="9475" width="16" bestFit="1" customWidth="1"/>
    <col min="9476" max="9476" width="16.42578125" bestFit="1" customWidth="1"/>
    <col min="9477" max="9477" width="16.140625" bestFit="1" customWidth="1"/>
    <col min="9478" max="9478" width="17.28515625" bestFit="1" customWidth="1"/>
    <col min="9479" max="9480" width="16.7109375" bestFit="1" customWidth="1"/>
    <col min="9481" max="9481" width="16.42578125" bestFit="1" customWidth="1"/>
    <col min="9482" max="9482" width="16.7109375" bestFit="1" customWidth="1"/>
    <col min="9483" max="9483" width="16.42578125" bestFit="1" customWidth="1"/>
    <col min="9484" max="9484" width="16.28515625" bestFit="1" customWidth="1"/>
    <col min="9485" max="9485" width="12.140625" bestFit="1" customWidth="1"/>
    <col min="9486" max="9486" width="19.85546875" bestFit="1" customWidth="1"/>
    <col min="9487" max="9488" width="19.7109375" bestFit="1" customWidth="1"/>
    <col min="9489" max="9489" width="19.85546875" bestFit="1" customWidth="1"/>
    <col min="9490" max="9491" width="19.5703125" bestFit="1" customWidth="1"/>
    <col min="9492" max="9492" width="20" bestFit="1" customWidth="1"/>
    <col min="9493" max="9493" width="19.85546875" bestFit="1" customWidth="1"/>
    <col min="9494" max="9494" width="19.140625" bestFit="1" customWidth="1"/>
    <col min="9495" max="9495" width="19.28515625" bestFit="1" customWidth="1"/>
    <col min="9496" max="9496" width="18" bestFit="1" customWidth="1"/>
    <col min="9497" max="9497" width="18.42578125" bestFit="1" customWidth="1"/>
    <col min="9498" max="9498" width="18.140625" bestFit="1" customWidth="1"/>
    <col min="9499" max="9499" width="19.140625" bestFit="1" customWidth="1"/>
    <col min="9500" max="9501" width="18.7109375" bestFit="1" customWidth="1"/>
    <col min="9502" max="9502" width="18.42578125" bestFit="1" customWidth="1"/>
    <col min="9503" max="9503" width="18.7109375" bestFit="1" customWidth="1"/>
    <col min="9504" max="9504" width="18.42578125" bestFit="1" customWidth="1"/>
    <col min="9505" max="9506" width="18.28515625" bestFit="1" customWidth="1"/>
    <col min="9507" max="9507" width="18.7109375" bestFit="1" customWidth="1"/>
    <col min="9508" max="9508" width="18.5703125" bestFit="1" customWidth="1"/>
    <col min="9509" max="9509" width="19.28515625" bestFit="1" customWidth="1"/>
    <col min="9510" max="9511" width="18.42578125" bestFit="1" customWidth="1"/>
    <col min="9512" max="9512" width="18.28515625" bestFit="1" customWidth="1"/>
    <col min="9513" max="9513" width="11.85546875" bestFit="1" customWidth="1"/>
    <col min="9514" max="9514" width="16.5703125" bestFit="1" customWidth="1"/>
    <col min="9515" max="9515" width="17" bestFit="1" customWidth="1"/>
    <col min="9516" max="9516" width="16.7109375" bestFit="1" customWidth="1"/>
    <col min="9517" max="9517" width="17.85546875" bestFit="1" customWidth="1"/>
    <col min="9518" max="9519" width="17.42578125" bestFit="1" customWidth="1"/>
    <col min="9520" max="9520" width="17" bestFit="1" customWidth="1"/>
    <col min="9521" max="9521" width="17.42578125" bestFit="1" customWidth="1"/>
    <col min="9522" max="9522" width="17" bestFit="1" customWidth="1"/>
    <col min="9523" max="9524" width="16.85546875" bestFit="1" customWidth="1"/>
    <col min="9729" max="9729" width="18.5703125" bestFit="1" customWidth="1"/>
    <col min="9730" max="9730" width="11.28515625" bestFit="1" customWidth="1"/>
    <col min="9731" max="9731" width="16" bestFit="1" customWidth="1"/>
    <col min="9732" max="9732" width="16.42578125" bestFit="1" customWidth="1"/>
    <col min="9733" max="9733" width="16.140625" bestFit="1" customWidth="1"/>
    <col min="9734" max="9734" width="17.28515625" bestFit="1" customWidth="1"/>
    <col min="9735" max="9736" width="16.7109375" bestFit="1" customWidth="1"/>
    <col min="9737" max="9737" width="16.42578125" bestFit="1" customWidth="1"/>
    <col min="9738" max="9738" width="16.7109375" bestFit="1" customWidth="1"/>
    <col min="9739" max="9739" width="16.42578125" bestFit="1" customWidth="1"/>
    <col min="9740" max="9740" width="16.28515625" bestFit="1" customWidth="1"/>
    <col min="9741" max="9741" width="12.140625" bestFit="1" customWidth="1"/>
    <col min="9742" max="9742" width="19.85546875" bestFit="1" customWidth="1"/>
    <col min="9743" max="9744" width="19.7109375" bestFit="1" customWidth="1"/>
    <col min="9745" max="9745" width="19.85546875" bestFit="1" customWidth="1"/>
    <col min="9746" max="9747" width="19.5703125" bestFit="1" customWidth="1"/>
    <col min="9748" max="9748" width="20" bestFit="1" customWidth="1"/>
    <col min="9749" max="9749" width="19.85546875" bestFit="1" customWidth="1"/>
    <col min="9750" max="9750" width="19.140625" bestFit="1" customWidth="1"/>
    <col min="9751" max="9751" width="19.28515625" bestFit="1" customWidth="1"/>
    <col min="9752" max="9752" width="18" bestFit="1" customWidth="1"/>
    <col min="9753" max="9753" width="18.42578125" bestFit="1" customWidth="1"/>
    <col min="9754" max="9754" width="18.140625" bestFit="1" customWidth="1"/>
    <col min="9755" max="9755" width="19.140625" bestFit="1" customWidth="1"/>
    <col min="9756" max="9757" width="18.7109375" bestFit="1" customWidth="1"/>
    <col min="9758" max="9758" width="18.42578125" bestFit="1" customWidth="1"/>
    <col min="9759" max="9759" width="18.7109375" bestFit="1" customWidth="1"/>
    <col min="9760" max="9760" width="18.42578125" bestFit="1" customWidth="1"/>
    <col min="9761" max="9762" width="18.28515625" bestFit="1" customWidth="1"/>
    <col min="9763" max="9763" width="18.7109375" bestFit="1" customWidth="1"/>
    <col min="9764" max="9764" width="18.5703125" bestFit="1" customWidth="1"/>
    <col min="9765" max="9765" width="19.28515625" bestFit="1" customWidth="1"/>
    <col min="9766" max="9767" width="18.42578125" bestFit="1" customWidth="1"/>
    <col min="9768" max="9768" width="18.28515625" bestFit="1" customWidth="1"/>
    <col min="9769" max="9769" width="11.85546875" bestFit="1" customWidth="1"/>
    <col min="9770" max="9770" width="16.5703125" bestFit="1" customWidth="1"/>
    <col min="9771" max="9771" width="17" bestFit="1" customWidth="1"/>
    <col min="9772" max="9772" width="16.7109375" bestFit="1" customWidth="1"/>
    <col min="9773" max="9773" width="17.85546875" bestFit="1" customWidth="1"/>
    <col min="9774" max="9775" width="17.42578125" bestFit="1" customWidth="1"/>
    <col min="9776" max="9776" width="17" bestFit="1" customWidth="1"/>
    <col min="9777" max="9777" width="17.42578125" bestFit="1" customWidth="1"/>
    <col min="9778" max="9778" width="17" bestFit="1" customWidth="1"/>
    <col min="9779" max="9780" width="16.85546875" bestFit="1" customWidth="1"/>
    <col min="9985" max="9985" width="18.5703125" bestFit="1" customWidth="1"/>
    <col min="9986" max="9986" width="11.28515625" bestFit="1" customWidth="1"/>
    <col min="9987" max="9987" width="16" bestFit="1" customWidth="1"/>
    <col min="9988" max="9988" width="16.42578125" bestFit="1" customWidth="1"/>
    <col min="9989" max="9989" width="16.140625" bestFit="1" customWidth="1"/>
    <col min="9990" max="9990" width="17.28515625" bestFit="1" customWidth="1"/>
    <col min="9991" max="9992" width="16.7109375" bestFit="1" customWidth="1"/>
    <col min="9993" max="9993" width="16.42578125" bestFit="1" customWidth="1"/>
    <col min="9994" max="9994" width="16.7109375" bestFit="1" customWidth="1"/>
    <col min="9995" max="9995" width="16.42578125" bestFit="1" customWidth="1"/>
    <col min="9996" max="9996" width="16.28515625" bestFit="1" customWidth="1"/>
    <col min="9997" max="9997" width="12.140625" bestFit="1" customWidth="1"/>
    <col min="9998" max="9998" width="19.85546875" bestFit="1" customWidth="1"/>
    <col min="9999" max="10000" width="19.7109375" bestFit="1" customWidth="1"/>
    <col min="10001" max="10001" width="19.85546875" bestFit="1" customWidth="1"/>
    <col min="10002" max="10003" width="19.5703125" bestFit="1" customWidth="1"/>
    <col min="10004" max="10004" width="20" bestFit="1" customWidth="1"/>
    <col min="10005" max="10005" width="19.85546875" bestFit="1" customWidth="1"/>
    <col min="10006" max="10006" width="19.140625" bestFit="1" customWidth="1"/>
    <col min="10007" max="10007" width="19.28515625" bestFit="1" customWidth="1"/>
    <col min="10008" max="10008" width="18" bestFit="1" customWidth="1"/>
    <col min="10009" max="10009" width="18.42578125" bestFit="1" customWidth="1"/>
    <col min="10010" max="10010" width="18.140625" bestFit="1" customWidth="1"/>
    <col min="10011" max="10011" width="19.140625" bestFit="1" customWidth="1"/>
    <col min="10012" max="10013" width="18.7109375" bestFit="1" customWidth="1"/>
    <col min="10014" max="10014" width="18.42578125" bestFit="1" customWidth="1"/>
    <col min="10015" max="10015" width="18.7109375" bestFit="1" customWidth="1"/>
    <col min="10016" max="10016" width="18.42578125" bestFit="1" customWidth="1"/>
    <col min="10017" max="10018" width="18.28515625" bestFit="1" customWidth="1"/>
    <col min="10019" max="10019" width="18.7109375" bestFit="1" customWidth="1"/>
    <col min="10020" max="10020" width="18.5703125" bestFit="1" customWidth="1"/>
    <col min="10021" max="10021" width="19.28515625" bestFit="1" customWidth="1"/>
    <col min="10022" max="10023" width="18.42578125" bestFit="1" customWidth="1"/>
    <col min="10024" max="10024" width="18.28515625" bestFit="1" customWidth="1"/>
    <col min="10025" max="10025" width="11.85546875" bestFit="1" customWidth="1"/>
    <col min="10026" max="10026" width="16.5703125" bestFit="1" customWidth="1"/>
    <col min="10027" max="10027" width="17" bestFit="1" customWidth="1"/>
    <col min="10028" max="10028" width="16.7109375" bestFit="1" customWidth="1"/>
    <col min="10029" max="10029" width="17.85546875" bestFit="1" customWidth="1"/>
    <col min="10030" max="10031" width="17.42578125" bestFit="1" customWidth="1"/>
    <col min="10032" max="10032" width="17" bestFit="1" customWidth="1"/>
    <col min="10033" max="10033" width="17.42578125" bestFit="1" customWidth="1"/>
    <col min="10034" max="10034" width="17" bestFit="1" customWidth="1"/>
    <col min="10035" max="10036" width="16.85546875" bestFit="1" customWidth="1"/>
    <col min="10241" max="10241" width="18.5703125" bestFit="1" customWidth="1"/>
    <col min="10242" max="10242" width="11.28515625" bestFit="1" customWidth="1"/>
    <col min="10243" max="10243" width="16" bestFit="1" customWidth="1"/>
    <col min="10244" max="10244" width="16.42578125" bestFit="1" customWidth="1"/>
    <col min="10245" max="10245" width="16.140625" bestFit="1" customWidth="1"/>
    <col min="10246" max="10246" width="17.28515625" bestFit="1" customWidth="1"/>
    <col min="10247" max="10248" width="16.7109375" bestFit="1" customWidth="1"/>
    <col min="10249" max="10249" width="16.42578125" bestFit="1" customWidth="1"/>
    <col min="10250" max="10250" width="16.7109375" bestFit="1" customWidth="1"/>
    <col min="10251" max="10251" width="16.42578125" bestFit="1" customWidth="1"/>
    <col min="10252" max="10252" width="16.28515625" bestFit="1" customWidth="1"/>
    <col min="10253" max="10253" width="12.140625" bestFit="1" customWidth="1"/>
    <col min="10254" max="10254" width="19.85546875" bestFit="1" customWidth="1"/>
    <col min="10255" max="10256" width="19.7109375" bestFit="1" customWidth="1"/>
    <col min="10257" max="10257" width="19.85546875" bestFit="1" customWidth="1"/>
    <col min="10258" max="10259" width="19.5703125" bestFit="1" customWidth="1"/>
    <col min="10260" max="10260" width="20" bestFit="1" customWidth="1"/>
    <col min="10261" max="10261" width="19.85546875" bestFit="1" customWidth="1"/>
    <col min="10262" max="10262" width="19.140625" bestFit="1" customWidth="1"/>
    <col min="10263" max="10263" width="19.28515625" bestFit="1" customWidth="1"/>
    <col min="10264" max="10264" width="18" bestFit="1" customWidth="1"/>
    <col min="10265" max="10265" width="18.42578125" bestFit="1" customWidth="1"/>
    <col min="10266" max="10266" width="18.140625" bestFit="1" customWidth="1"/>
    <col min="10267" max="10267" width="19.140625" bestFit="1" customWidth="1"/>
    <col min="10268" max="10269" width="18.7109375" bestFit="1" customWidth="1"/>
    <col min="10270" max="10270" width="18.42578125" bestFit="1" customWidth="1"/>
    <col min="10271" max="10271" width="18.7109375" bestFit="1" customWidth="1"/>
    <col min="10272" max="10272" width="18.42578125" bestFit="1" customWidth="1"/>
    <col min="10273" max="10274" width="18.28515625" bestFit="1" customWidth="1"/>
    <col min="10275" max="10275" width="18.7109375" bestFit="1" customWidth="1"/>
    <col min="10276" max="10276" width="18.5703125" bestFit="1" customWidth="1"/>
    <col min="10277" max="10277" width="19.28515625" bestFit="1" customWidth="1"/>
    <col min="10278" max="10279" width="18.42578125" bestFit="1" customWidth="1"/>
    <col min="10280" max="10280" width="18.28515625" bestFit="1" customWidth="1"/>
    <col min="10281" max="10281" width="11.85546875" bestFit="1" customWidth="1"/>
    <col min="10282" max="10282" width="16.5703125" bestFit="1" customWidth="1"/>
    <col min="10283" max="10283" width="17" bestFit="1" customWidth="1"/>
    <col min="10284" max="10284" width="16.7109375" bestFit="1" customWidth="1"/>
    <col min="10285" max="10285" width="17.85546875" bestFit="1" customWidth="1"/>
    <col min="10286" max="10287" width="17.42578125" bestFit="1" customWidth="1"/>
    <col min="10288" max="10288" width="17" bestFit="1" customWidth="1"/>
    <col min="10289" max="10289" width="17.42578125" bestFit="1" customWidth="1"/>
    <col min="10290" max="10290" width="17" bestFit="1" customWidth="1"/>
    <col min="10291" max="10292" width="16.85546875" bestFit="1" customWidth="1"/>
    <col min="10497" max="10497" width="18.5703125" bestFit="1" customWidth="1"/>
    <col min="10498" max="10498" width="11.28515625" bestFit="1" customWidth="1"/>
    <col min="10499" max="10499" width="16" bestFit="1" customWidth="1"/>
    <col min="10500" max="10500" width="16.42578125" bestFit="1" customWidth="1"/>
    <col min="10501" max="10501" width="16.140625" bestFit="1" customWidth="1"/>
    <col min="10502" max="10502" width="17.28515625" bestFit="1" customWidth="1"/>
    <col min="10503" max="10504" width="16.7109375" bestFit="1" customWidth="1"/>
    <col min="10505" max="10505" width="16.42578125" bestFit="1" customWidth="1"/>
    <col min="10506" max="10506" width="16.7109375" bestFit="1" customWidth="1"/>
    <col min="10507" max="10507" width="16.42578125" bestFit="1" customWidth="1"/>
    <col min="10508" max="10508" width="16.28515625" bestFit="1" customWidth="1"/>
    <col min="10509" max="10509" width="12.140625" bestFit="1" customWidth="1"/>
    <col min="10510" max="10510" width="19.85546875" bestFit="1" customWidth="1"/>
    <col min="10511" max="10512" width="19.7109375" bestFit="1" customWidth="1"/>
    <col min="10513" max="10513" width="19.85546875" bestFit="1" customWidth="1"/>
    <col min="10514" max="10515" width="19.5703125" bestFit="1" customWidth="1"/>
    <col min="10516" max="10516" width="20" bestFit="1" customWidth="1"/>
    <col min="10517" max="10517" width="19.85546875" bestFit="1" customWidth="1"/>
    <col min="10518" max="10518" width="19.140625" bestFit="1" customWidth="1"/>
    <col min="10519" max="10519" width="19.28515625" bestFit="1" customWidth="1"/>
    <col min="10520" max="10520" width="18" bestFit="1" customWidth="1"/>
    <col min="10521" max="10521" width="18.42578125" bestFit="1" customWidth="1"/>
    <col min="10522" max="10522" width="18.140625" bestFit="1" customWidth="1"/>
    <col min="10523" max="10523" width="19.140625" bestFit="1" customWidth="1"/>
    <col min="10524" max="10525" width="18.7109375" bestFit="1" customWidth="1"/>
    <col min="10526" max="10526" width="18.42578125" bestFit="1" customWidth="1"/>
    <col min="10527" max="10527" width="18.7109375" bestFit="1" customWidth="1"/>
    <col min="10528" max="10528" width="18.42578125" bestFit="1" customWidth="1"/>
    <col min="10529" max="10530" width="18.28515625" bestFit="1" customWidth="1"/>
    <col min="10531" max="10531" width="18.7109375" bestFit="1" customWidth="1"/>
    <col min="10532" max="10532" width="18.5703125" bestFit="1" customWidth="1"/>
    <col min="10533" max="10533" width="19.28515625" bestFit="1" customWidth="1"/>
    <col min="10534" max="10535" width="18.42578125" bestFit="1" customWidth="1"/>
    <col min="10536" max="10536" width="18.28515625" bestFit="1" customWidth="1"/>
    <col min="10537" max="10537" width="11.85546875" bestFit="1" customWidth="1"/>
    <col min="10538" max="10538" width="16.5703125" bestFit="1" customWidth="1"/>
    <col min="10539" max="10539" width="17" bestFit="1" customWidth="1"/>
    <col min="10540" max="10540" width="16.7109375" bestFit="1" customWidth="1"/>
    <col min="10541" max="10541" width="17.85546875" bestFit="1" customWidth="1"/>
    <col min="10542" max="10543" width="17.42578125" bestFit="1" customWidth="1"/>
    <col min="10544" max="10544" width="17" bestFit="1" customWidth="1"/>
    <col min="10545" max="10545" width="17.42578125" bestFit="1" customWidth="1"/>
    <col min="10546" max="10546" width="17" bestFit="1" customWidth="1"/>
    <col min="10547" max="10548" width="16.85546875" bestFit="1" customWidth="1"/>
    <col min="10753" max="10753" width="18.5703125" bestFit="1" customWidth="1"/>
    <col min="10754" max="10754" width="11.28515625" bestFit="1" customWidth="1"/>
    <col min="10755" max="10755" width="16" bestFit="1" customWidth="1"/>
    <col min="10756" max="10756" width="16.42578125" bestFit="1" customWidth="1"/>
    <col min="10757" max="10757" width="16.140625" bestFit="1" customWidth="1"/>
    <col min="10758" max="10758" width="17.28515625" bestFit="1" customWidth="1"/>
    <col min="10759" max="10760" width="16.7109375" bestFit="1" customWidth="1"/>
    <col min="10761" max="10761" width="16.42578125" bestFit="1" customWidth="1"/>
    <col min="10762" max="10762" width="16.7109375" bestFit="1" customWidth="1"/>
    <col min="10763" max="10763" width="16.42578125" bestFit="1" customWidth="1"/>
    <col min="10764" max="10764" width="16.28515625" bestFit="1" customWidth="1"/>
    <col min="10765" max="10765" width="12.140625" bestFit="1" customWidth="1"/>
    <col min="10766" max="10766" width="19.85546875" bestFit="1" customWidth="1"/>
    <col min="10767" max="10768" width="19.7109375" bestFit="1" customWidth="1"/>
    <col min="10769" max="10769" width="19.85546875" bestFit="1" customWidth="1"/>
    <col min="10770" max="10771" width="19.5703125" bestFit="1" customWidth="1"/>
    <col min="10772" max="10772" width="20" bestFit="1" customWidth="1"/>
    <col min="10773" max="10773" width="19.85546875" bestFit="1" customWidth="1"/>
    <col min="10774" max="10774" width="19.140625" bestFit="1" customWidth="1"/>
    <col min="10775" max="10775" width="19.28515625" bestFit="1" customWidth="1"/>
    <col min="10776" max="10776" width="18" bestFit="1" customWidth="1"/>
    <col min="10777" max="10777" width="18.42578125" bestFit="1" customWidth="1"/>
    <col min="10778" max="10778" width="18.140625" bestFit="1" customWidth="1"/>
    <col min="10779" max="10779" width="19.140625" bestFit="1" customWidth="1"/>
    <col min="10780" max="10781" width="18.7109375" bestFit="1" customWidth="1"/>
    <col min="10782" max="10782" width="18.42578125" bestFit="1" customWidth="1"/>
    <col min="10783" max="10783" width="18.7109375" bestFit="1" customWidth="1"/>
    <col min="10784" max="10784" width="18.42578125" bestFit="1" customWidth="1"/>
    <col min="10785" max="10786" width="18.28515625" bestFit="1" customWidth="1"/>
    <col min="10787" max="10787" width="18.7109375" bestFit="1" customWidth="1"/>
    <col min="10788" max="10788" width="18.5703125" bestFit="1" customWidth="1"/>
    <col min="10789" max="10789" width="19.28515625" bestFit="1" customWidth="1"/>
    <col min="10790" max="10791" width="18.42578125" bestFit="1" customWidth="1"/>
    <col min="10792" max="10792" width="18.28515625" bestFit="1" customWidth="1"/>
    <col min="10793" max="10793" width="11.85546875" bestFit="1" customWidth="1"/>
    <col min="10794" max="10794" width="16.5703125" bestFit="1" customWidth="1"/>
    <col min="10795" max="10795" width="17" bestFit="1" customWidth="1"/>
    <col min="10796" max="10796" width="16.7109375" bestFit="1" customWidth="1"/>
    <col min="10797" max="10797" width="17.85546875" bestFit="1" customWidth="1"/>
    <col min="10798" max="10799" width="17.42578125" bestFit="1" customWidth="1"/>
    <col min="10800" max="10800" width="17" bestFit="1" customWidth="1"/>
    <col min="10801" max="10801" width="17.42578125" bestFit="1" customWidth="1"/>
    <col min="10802" max="10802" width="17" bestFit="1" customWidth="1"/>
    <col min="10803" max="10804" width="16.85546875" bestFit="1" customWidth="1"/>
    <col min="11009" max="11009" width="18.5703125" bestFit="1" customWidth="1"/>
    <col min="11010" max="11010" width="11.28515625" bestFit="1" customWidth="1"/>
    <col min="11011" max="11011" width="16" bestFit="1" customWidth="1"/>
    <col min="11012" max="11012" width="16.42578125" bestFit="1" customWidth="1"/>
    <col min="11013" max="11013" width="16.140625" bestFit="1" customWidth="1"/>
    <col min="11014" max="11014" width="17.28515625" bestFit="1" customWidth="1"/>
    <col min="11015" max="11016" width="16.7109375" bestFit="1" customWidth="1"/>
    <col min="11017" max="11017" width="16.42578125" bestFit="1" customWidth="1"/>
    <col min="11018" max="11018" width="16.7109375" bestFit="1" customWidth="1"/>
    <col min="11019" max="11019" width="16.42578125" bestFit="1" customWidth="1"/>
    <col min="11020" max="11020" width="16.28515625" bestFit="1" customWidth="1"/>
    <col min="11021" max="11021" width="12.140625" bestFit="1" customWidth="1"/>
    <col min="11022" max="11022" width="19.85546875" bestFit="1" customWidth="1"/>
    <col min="11023" max="11024" width="19.7109375" bestFit="1" customWidth="1"/>
    <col min="11025" max="11025" width="19.85546875" bestFit="1" customWidth="1"/>
    <col min="11026" max="11027" width="19.5703125" bestFit="1" customWidth="1"/>
    <col min="11028" max="11028" width="20" bestFit="1" customWidth="1"/>
    <col min="11029" max="11029" width="19.85546875" bestFit="1" customWidth="1"/>
    <col min="11030" max="11030" width="19.140625" bestFit="1" customWidth="1"/>
    <col min="11031" max="11031" width="19.28515625" bestFit="1" customWidth="1"/>
    <col min="11032" max="11032" width="18" bestFit="1" customWidth="1"/>
    <col min="11033" max="11033" width="18.42578125" bestFit="1" customWidth="1"/>
    <col min="11034" max="11034" width="18.140625" bestFit="1" customWidth="1"/>
    <col min="11035" max="11035" width="19.140625" bestFit="1" customWidth="1"/>
    <col min="11036" max="11037" width="18.7109375" bestFit="1" customWidth="1"/>
    <col min="11038" max="11038" width="18.42578125" bestFit="1" customWidth="1"/>
    <col min="11039" max="11039" width="18.7109375" bestFit="1" customWidth="1"/>
    <col min="11040" max="11040" width="18.42578125" bestFit="1" customWidth="1"/>
    <col min="11041" max="11042" width="18.28515625" bestFit="1" customWidth="1"/>
    <col min="11043" max="11043" width="18.7109375" bestFit="1" customWidth="1"/>
    <col min="11044" max="11044" width="18.5703125" bestFit="1" customWidth="1"/>
    <col min="11045" max="11045" width="19.28515625" bestFit="1" customWidth="1"/>
    <col min="11046" max="11047" width="18.42578125" bestFit="1" customWidth="1"/>
    <col min="11048" max="11048" width="18.28515625" bestFit="1" customWidth="1"/>
    <col min="11049" max="11049" width="11.85546875" bestFit="1" customWidth="1"/>
    <col min="11050" max="11050" width="16.5703125" bestFit="1" customWidth="1"/>
    <col min="11051" max="11051" width="17" bestFit="1" customWidth="1"/>
    <col min="11052" max="11052" width="16.7109375" bestFit="1" customWidth="1"/>
    <col min="11053" max="11053" width="17.85546875" bestFit="1" customWidth="1"/>
    <col min="11054" max="11055" width="17.42578125" bestFit="1" customWidth="1"/>
    <col min="11056" max="11056" width="17" bestFit="1" customWidth="1"/>
    <col min="11057" max="11057" width="17.42578125" bestFit="1" customWidth="1"/>
    <col min="11058" max="11058" width="17" bestFit="1" customWidth="1"/>
    <col min="11059" max="11060" width="16.85546875" bestFit="1" customWidth="1"/>
    <col min="11265" max="11265" width="18.5703125" bestFit="1" customWidth="1"/>
    <col min="11266" max="11266" width="11.28515625" bestFit="1" customWidth="1"/>
    <col min="11267" max="11267" width="16" bestFit="1" customWidth="1"/>
    <col min="11268" max="11268" width="16.42578125" bestFit="1" customWidth="1"/>
    <col min="11269" max="11269" width="16.140625" bestFit="1" customWidth="1"/>
    <col min="11270" max="11270" width="17.28515625" bestFit="1" customWidth="1"/>
    <col min="11271" max="11272" width="16.7109375" bestFit="1" customWidth="1"/>
    <col min="11273" max="11273" width="16.42578125" bestFit="1" customWidth="1"/>
    <col min="11274" max="11274" width="16.7109375" bestFit="1" customWidth="1"/>
    <col min="11275" max="11275" width="16.42578125" bestFit="1" customWidth="1"/>
    <col min="11276" max="11276" width="16.28515625" bestFit="1" customWidth="1"/>
    <col min="11277" max="11277" width="12.140625" bestFit="1" customWidth="1"/>
    <col min="11278" max="11278" width="19.85546875" bestFit="1" customWidth="1"/>
    <col min="11279" max="11280" width="19.7109375" bestFit="1" customWidth="1"/>
    <col min="11281" max="11281" width="19.85546875" bestFit="1" customWidth="1"/>
    <col min="11282" max="11283" width="19.5703125" bestFit="1" customWidth="1"/>
    <col min="11284" max="11284" width="20" bestFit="1" customWidth="1"/>
    <col min="11285" max="11285" width="19.85546875" bestFit="1" customWidth="1"/>
    <col min="11286" max="11286" width="19.140625" bestFit="1" customWidth="1"/>
    <col min="11287" max="11287" width="19.28515625" bestFit="1" customWidth="1"/>
    <col min="11288" max="11288" width="18" bestFit="1" customWidth="1"/>
    <col min="11289" max="11289" width="18.42578125" bestFit="1" customWidth="1"/>
    <col min="11290" max="11290" width="18.140625" bestFit="1" customWidth="1"/>
    <col min="11291" max="11291" width="19.140625" bestFit="1" customWidth="1"/>
    <col min="11292" max="11293" width="18.7109375" bestFit="1" customWidth="1"/>
    <col min="11294" max="11294" width="18.42578125" bestFit="1" customWidth="1"/>
    <col min="11295" max="11295" width="18.7109375" bestFit="1" customWidth="1"/>
    <col min="11296" max="11296" width="18.42578125" bestFit="1" customWidth="1"/>
    <col min="11297" max="11298" width="18.28515625" bestFit="1" customWidth="1"/>
    <col min="11299" max="11299" width="18.7109375" bestFit="1" customWidth="1"/>
    <col min="11300" max="11300" width="18.5703125" bestFit="1" customWidth="1"/>
    <col min="11301" max="11301" width="19.28515625" bestFit="1" customWidth="1"/>
    <col min="11302" max="11303" width="18.42578125" bestFit="1" customWidth="1"/>
    <col min="11304" max="11304" width="18.28515625" bestFit="1" customWidth="1"/>
    <col min="11305" max="11305" width="11.85546875" bestFit="1" customWidth="1"/>
    <col min="11306" max="11306" width="16.5703125" bestFit="1" customWidth="1"/>
    <col min="11307" max="11307" width="17" bestFit="1" customWidth="1"/>
    <col min="11308" max="11308" width="16.7109375" bestFit="1" customWidth="1"/>
    <col min="11309" max="11309" width="17.85546875" bestFit="1" customWidth="1"/>
    <col min="11310" max="11311" width="17.42578125" bestFit="1" customWidth="1"/>
    <col min="11312" max="11312" width="17" bestFit="1" customWidth="1"/>
    <col min="11313" max="11313" width="17.42578125" bestFit="1" customWidth="1"/>
    <col min="11314" max="11314" width="17" bestFit="1" customWidth="1"/>
    <col min="11315" max="11316" width="16.85546875" bestFit="1" customWidth="1"/>
    <col min="11521" max="11521" width="18.5703125" bestFit="1" customWidth="1"/>
    <col min="11522" max="11522" width="11.28515625" bestFit="1" customWidth="1"/>
    <col min="11523" max="11523" width="16" bestFit="1" customWidth="1"/>
    <col min="11524" max="11524" width="16.42578125" bestFit="1" customWidth="1"/>
    <col min="11525" max="11525" width="16.140625" bestFit="1" customWidth="1"/>
    <col min="11526" max="11526" width="17.28515625" bestFit="1" customWidth="1"/>
    <col min="11527" max="11528" width="16.7109375" bestFit="1" customWidth="1"/>
    <col min="11529" max="11529" width="16.42578125" bestFit="1" customWidth="1"/>
    <col min="11530" max="11530" width="16.7109375" bestFit="1" customWidth="1"/>
    <col min="11531" max="11531" width="16.42578125" bestFit="1" customWidth="1"/>
    <col min="11532" max="11532" width="16.28515625" bestFit="1" customWidth="1"/>
    <col min="11533" max="11533" width="12.140625" bestFit="1" customWidth="1"/>
    <col min="11534" max="11534" width="19.85546875" bestFit="1" customWidth="1"/>
    <col min="11535" max="11536" width="19.7109375" bestFit="1" customWidth="1"/>
    <col min="11537" max="11537" width="19.85546875" bestFit="1" customWidth="1"/>
    <col min="11538" max="11539" width="19.5703125" bestFit="1" customWidth="1"/>
    <col min="11540" max="11540" width="20" bestFit="1" customWidth="1"/>
    <col min="11541" max="11541" width="19.85546875" bestFit="1" customWidth="1"/>
    <col min="11542" max="11542" width="19.140625" bestFit="1" customWidth="1"/>
    <col min="11543" max="11543" width="19.28515625" bestFit="1" customWidth="1"/>
    <col min="11544" max="11544" width="18" bestFit="1" customWidth="1"/>
    <col min="11545" max="11545" width="18.42578125" bestFit="1" customWidth="1"/>
    <col min="11546" max="11546" width="18.140625" bestFit="1" customWidth="1"/>
    <col min="11547" max="11547" width="19.140625" bestFit="1" customWidth="1"/>
    <col min="11548" max="11549" width="18.7109375" bestFit="1" customWidth="1"/>
    <col min="11550" max="11550" width="18.42578125" bestFit="1" customWidth="1"/>
    <col min="11551" max="11551" width="18.7109375" bestFit="1" customWidth="1"/>
    <col min="11552" max="11552" width="18.42578125" bestFit="1" customWidth="1"/>
    <col min="11553" max="11554" width="18.28515625" bestFit="1" customWidth="1"/>
    <col min="11555" max="11555" width="18.7109375" bestFit="1" customWidth="1"/>
    <col min="11556" max="11556" width="18.5703125" bestFit="1" customWidth="1"/>
    <col min="11557" max="11557" width="19.28515625" bestFit="1" customWidth="1"/>
    <col min="11558" max="11559" width="18.42578125" bestFit="1" customWidth="1"/>
    <col min="11560" max="11560" width="18.28515625" bestFit="1" customWidth="1"/>
    <col min="11561" max="11561" width="11.85546875" bestFit="1" customWidth="1"/>
    <col min="11562" max="11562" width="16.5703125" bestFit="1" customWidth="1"/>
    <col min="11563" max="11563" width="17" bestFit="1" customWidth="1"/>
    <col min="11564" max="11564" width="16.7109375" bestFit="1" customWidth="1"/>
    <col min="11565" max="11565" width="17.85546875" bestFit="1" customWidth="1"/>
    <col min="11566" max="11567" width="17.42578125" bestFit="1" customWidth="1"/>
    <col min="11568" max="11568" width="17" bestFit="1" customWidth="1"/>
    <col min="11569" max="11569" width="17.42578125" bestFit="1" customWidth="1"/>
    <col min="11570" max="11570" width="17" bestFit="1" customWidth="1"/>
    <col min="11571" max="11572" width="16.85546875" bestFit="1" customWidth="1"/>
    <col min="11777" max="11777" width="18.5703125" bestFit="1" customWidth="1"/>
    <col min="11778" max="11778" width="11.28515625" bestFit="1" customWidth="1"/>
    <col min="11779" max="11779" width="16" bestFit="1" customWidth="1"/>
    <col min="11780" max="11780" width="16.42578125" bestFit="1" customWidth="1"/>
    <col min="11781" max="11781" width="16.140625" bestFit="1" customWidth="1"/>
    <col min="11782" max="11782" width="17.28515625" bestFit="1" customWidth="1"/>
    <col min="11783" max="11784" width="16.7109375" bestFit="1" customWidth="1"/>
    <col min="11785" max="11785" width="16.42578125" bestFit="1" customWidth="1"/>
    <col min="11786" max="11786" width="16.7109375" bestFit="1" customWidth="1"/>
    <col min="11787" max="11787" width="16.42578125" bestFit="1" customWidth="1"/>
    <col min="11788" max="11788" width="16.28515625" bestFit="1" customWidth="1"/>
    <col min="11789" max="11789" width="12.140625" bestFit="1" customWidth="1"/>
    <col min="11790" max="11790" width="19.85546875" bestFit="1" customWidth="1"/>
    <col min="11791" max="11792" width="19.7109375" bestFit="1" customWidth="1"/>
    <col min="11793" max="11793" width="19.85546875" bestFit="1" customWidth="1"/>
    <col min="11794" max="11795" width="19.5703125" bestFit="1" customWidth="1"/>
    <col min="11796" max="11796" width="20" bestFit="1" customWidth="1"/>
    <col min="11797" max="11797" width="19.85546875" bestFit="1" customWidth="1"/>
    <col min="11798" max="11798" width="19.140625" bestFit="1" customWidth="1"/>
    <col min="11799" max="11799" width="19.28515625" bestFit="1" customWidth="1"/>
    <col min="11800" max="11800" width="18" bestFit="1" customWidth="1"/>
    <col min="11801" max="11801" width="18.42578125" bestFit="1" customWidth="1"/>
    <col min="11802" max="11802" width="18.140625" bestFit="1" customWidth="1"/>
    <col min="11803" max="11803" width="19.140625" bestFit="1" customWidth="1"/>
    <col min="11804" max="11805" width="18.7109375" bestFit="1" customWidth="1"/>
    <col min="11806" max="11806" width="18.42578125" bestFit="1" customWidth="1"/>
    <col min="11807" max="11807" width="18.7109375" bestFit="1" customWidth="1"/>
    <col min="11808" max="11808" width="18.42578125" bestFit="1" customWidth="1"/>
    <col min="11809" max="11810" width="18.28515625" bestFit="1" customWidth="1"/>
    <col min="11811" max="11811" width="18.7109375" bestFit="1" customWidth="1"/>
    <col min="11812" max="11812" width="18.5703125" bestFit="1" customWidth="1"/>
    <col min="11813" max="11813" width="19.28515625" bestFit="1" customWidth="1"/>
    <col min="11814" max="11815" width="18.42578125" bestFit="1" customWidth="1"/>
    <col min="11816" max="11816" width="18.28515625" bestFit="1" customWidth="1"/>
    <col min="11817" max="11817" width="11.85546875" bestFit="1" customWidth="1"/>
    <col min="11818" max="11818" width="16.5703125" bestFit="1" customWidth="1"/>
    <col min="11819" max="11819" width="17" bestFit="1" customWidth="1"/>
    <col min="11820" max="11820" width="16.7109375" bestFit="1" customWidth="1"/>
    <col min="11821" max="11821" width="17.85546875" bestFit="1" customWidth="1"/>
    <col min="11822" max="11823" width="17.42578125" bestFit="1" customWidth="1"/>
    <col min="11824" max="11824" width="17" bestFit="1" customWidth="1"/>
    <col min="11825" max="11825" width="17.42578125" bestFit="1" customWidth="1"/>
    <col min="11826" max="11826" width="17" bestFit="1" customWidth="1"/>
    <col min="11827" max="11828" width="16.85546875" bestFit="1" customWidth="1"/>
    <col min="12033" max="12033" width="18.5703125" bestFit="1" customWidth="1"/>
    <col min="12034" max="12034" width="11.28515625" bestFit="1" customWidth="1"/>
    <col min="12035" max="12035" width="16" bestFit="1" customWidth="1"/>
    <col min="12036" max="12036" width="16.42578125" bestFit="1" customWidth="1"/>
    <col min="12037" max="12037" width="16.140625" bestFit="1" customWidth="1"/>
    <col min="12038" max="12038" width="17.28515625" bestFit="1" customWidth="1"/>
    <col min="12039" max="12040" width="16.7109375" bestFit="1" customWidth="1"/>
    <col min="12041" max="12041" width="16.42578125" bestFit="1" customWidth="1"/>
    <col min="12042" max="12042" width="16.7109375" bestFit="1" customWidth="1"/>
    <col min="12043" max="12043" width="16.42578125" bestFit="1" customWidth="1"/>
    <col min="12044" max="12044" width="16.28515625" bestFit="1" customWidth="1"/>
    <col min="12045" max="12045" width="12.140625" bestFit="1" customWidth="1"/>
    <col min="12046" max="12046" width="19.85546875" bestFit="1" customWidth="1"/>
    <col min="12047" max="12048" width="19.7109375" bestFit="1" customWidth="1"/>
    <col min="12049" max="12049" width="19.85546875" bestFit="1" customWidth="1"/>
    <col min="12050" max="12051" width="19.5703125" bestFit="1" customWidth="1"/>
    <col min="12052" max="12052" width="20" bestFit="1" customWidth="1"/>
    <col min="12053" max="12053" width="19.85546875" bestFit="1" customWidth="1"/>
    <col min="12054" max="12054" width="19.140625" bestFit="1" customWidth="1"/>
    <col min="12055" max="12055" width="19.28515625" bestFit="1" customWidth="1"/>
    <col min="12056" max="12056" width="18" bestFit="1" customWidth="1"/>
    <col min="12057" max="12057" width="18.42578125" bestFit="1" customWidth="1"/>
    <col min="12058" max="12058" width="18.140625" bestFit="1" customWidth="1"/>
    <col min="12059" max="12059" width="19.140625" bestFit="1" customWidth="1"/>
    <col min="12060" max="12061" width="18.7109375" bestFit="1" customWidth="1"/>
    <col min="12062" max="12062" width="18.42578125" bestFit="1" customWidth="1"/>
    <col min="12063" max="12063" width="18.7109375" bestFit="1" customWidth="1"/>
    <col min="12064" max="12064" width="18.42578125" bestFit="1" customWidth="1"/>
    <col min="12065" max="12066" width="18.28515625" bestFit="1" customWidth="1"/>
    <col min="12067" max="12067" width="18.7109375" bestFit="1" customWidth="1"/>
    <col min="12068" max="12068" width="18.5703125" bestFit="1" customWidth="1"/>
    <col min="12069" max="12069" width="19.28515625" bestFit="1" customWidth="1"/>
    <col min="12070" max="12071" width="18.42578125" bestFit="1" customWidth="1"/>
    <col min="12072" max="12072" width="18.28515625" bestFit="1" customWidth="1"/>
    <col min="12073" max="12073" width="11.85546875" bestFit="1" customWidth="1"/>
    <col min="12074" max="12074" width="16.5703125" bestFit="1" customWidth="1"/>
    <col min="12075" max="12075" width="17" bestFit="1" customWidth="1"/>
    <col min="12076" max="12076" width="16.7109375" bestFit="1" customWidth="1"/>
    <col min="12077" max="12077" width="17.85546875" bestFit="1" customWidth="1"/>
    <col min="12078" max="12079" width="17.42578125" bestFit="1" customWidth="1"/>
    <col min="12080" max="12080" width="17" bestFit="1" customWidth="1"/>
    <col min="12081" max="12081" width="17.42578125" bestFit="1" customWidth="1"/>
    <col min="12082" max="12082" width="17" bestFit="1" customWidth="1"/>
    <col min="12083" max="12084" width="16.85546875" bestFit="1" customWidth="1"/>
    <col min="12289" max="12289" width="18.5703125" bestFit="1" customWidth="1"/>
    <col min="12290" max="12290" width="11.28515625" bestFit="1" customWidth="1"/>
    <col min="12291" max="12291" width="16" bestFit="1" customWidth="1"/>
    <col min="12292" max="12292" width="16.42578125" bestFit="1" customWidth="1"/>
    <col min="12293" max="12293" width="16.140625" bestFit="1" customWidth="1"/>
    <col min="12294" max="12294" width="17.28515625" bestFit="1" customWidth="1"/>
    <col min="12295" max="12296" width="16.7109375" bestFit="1" customWidth="1"/>
    <col min="12297" max="12297" width="16.42578125" bestFit="1" customWidth="1"/>
    <col min="12298" max="12298" width="16.7109375" bestFit="1" customWidth="1"/>
    <col min="12299" max="12299" width="16.42578125" bestFit="1" customWidth="1"/>
    <col min="12300" max="12300" width="16.28515625" bestFit="1" customWidth="1"/>
    <col min="12301" max="12301" width="12.140625" bestFit="1" customWidth="1"/>
    <col min="12302" max="12302" width="19.85546875" bestFit="1" customWidth="1"/>
    <col min="12303" max="12304" width="19.7109375" bestFit="1" customWidth="1"/>
    <col min="12305" max="12305" width="19.85546875" bestFit="1" customWidth="1"/>
    <col min="12306" max="12307" width="19.5703125" bestFit="1" customWidth="1"/>
    <col min="12308" max="12308" width="20" bestFit="1" customWidth="1"/>
    <col min="12309" max="12309" width="19.85546875" bestFit="1" customWidth="1"/>
    <col min="12310" max="12310" width="19.140625" bestFit="1" customWidth="1"/>
    <col min="12311" max="12311" width="19.28515625" bestFit="1" customWidth="1"/>
    <col min="12312" max="12312" width="18" bestFit="1" customWidth="1"/>
    <col min="12313" max="12313" width="18.42578125" bestFit="1" customWidth="1"/>
    <col min="12314" max="12314" width="18.140625" bestFit="1" customWidth="1"/>
    <col min="12315" max="12315" width="19.140625" bestFit="1" customWidth="1"/>
    <col min="12316" max="12317" width="18.7109375" bestFit="1" customWidth="1"/>
    <col min="12318" max="12318" width="18.42578125" bestFit="1" customWidth="1"/>
    <col min="12319" max="12319" width="18.7109375" bestFit="1" customWidth="1"/>
    <col min="12320" max="12320" width="18.42578125" bestFit="1" customWidth="1"/>
    <col min="12321" max="12322" width="18.28515625" bestFit="1" customWidth="1"/>
    <col min="12323" max="12323" width="18.7109375" bestFit="1" customWidth="1"/>
    <col min="12324" max="12324" width="18.5703125" bestFit="1" customWidth="1"/>
    <col min="12325" max="12325" width="19.28515625" bestFit="1" customWidth="1"/>
    <col min="12326" max="12327" width="18.42578125" bestFit="1" customWidth="1"/>
    <col min="12328" max="12328" width="18.28515625" bestFit="1" customWidth="1"/>
    <col min="12329" max="12329" width="11.85546875" bestFit="1" customWidth="1"/>
    <col min="12330" max="12330" width="16.5703125" bestFit="1" customWidth="1"/>
    <col min="12331" max="12331" width="17" bestFit="1" customWidth="1"/>
    <col min="12332" max="12332" width="16.7109375" bestFit="1" customWidth="1"/>
    <col min="12333" max="12333" width="17.85546875" bestFit="1" customWidth="1"/>
    <col min="12334" max="12335" width="17.42578125" bestFit="1" customWidth="1"/>
    <col min="12336" max="12336" width="17" bestFit="1" customWidth="1"/>
    <col min="12337" max="12337" width="17.42578125" bestFit="1" customWidth="1"/>
    <col min="12338" max="12338" width="17" bestFit="1" customWidth="1"/>
    <col min="12339" max="12340" width="16.85546875" bestFit="1" customWidth="1"/>
    <col min="12545" max="12545" width="18.5703125" bestFit="1" customWidth="1"/>
    <col min="12546" max="12546" width="11.28515625" bestFit="1" customWidth="1"/>
    <col min="12547" max="12547" width="16" bestFit="1" customWidth="1"/>
    <col min="12548" max="12548" width="16.42578125" bestFit="1" customWidth="1"/>
    <col min="12549" max="12549" width="16.140625" bestFit="1" customWidth="1"/>
    <col min="12550" max="12550" width="17.28515625" bestFit="1" customWidth="1"/>
    <col min="12551" max="12552" width="16.7109375" bestFit="1" customWidth="1"/>
    <col min="12553" max="12553" width="16.42578125" bestFit="1" customWidth="1"/>
    <col min="12554" max="12554" width="16.7109375" bestFit="1" customWidth="1"/>
    <col min="12555" max="12555" width="16.42578125" bestFit="1" customWidth="1"/>
    <col min="12556" max="12556" width="16.28515625" bestFit="1" customWidth="1"/>
    <col min="12557" max="12557" width="12.140625" bestFit="1" customWidth="1"/>
    <col min="12558" max="12558" width="19.85546875" bestFit="1" customWidth="1"/>
    <col min="12559" max="12560" width="19.7109375" bestFit="1" customWidth="1"/>
    <col min="12561" max="12561" width="19.85546875" bestFit="1" customWidth="1"/>
    <col min="12562" max="12563" width="19.5703125" bestFit="1" customWidth="1"/>
    <col min="12564" max="12564" width="20" bestFit="1" customWidth="1"/>
    <col min="12565" max="12565" width="19.85546875" bestFit="1" customWidth="1"/>
    <col min="12566" max="12566" width="19.140625" bestFit="1" customWidth="1"/>
    <col min="12567" max="12567" width="19.28515625" bestFit="1" customWidth="1"/>
    <col min="12568" max="12568" width="18" bestFit="1" customWidth="1"/>
    <col min="12569" max="12569" width="18.42578125" bestFit="1" customWidth="1"/>
    <col min="12570" max="12570" width="18.140625" bestFit="1" customWidth="1"/>
    <col min="12571" max="12571" width="19.140625" bestFit="1" customWidth="1"/>
    <col min="12572" max="12573" width="18.7109375" bestFit="1" customWidth="1"/>
    <col min="12574" max="12574" width="18.42578125" bestFit="1" customWidth="1"/>
    <col min="12575" max="12575" width="18.7109375" bestFit="1" customWidth="1"/>
    <col min="12576" max="12576" width="18.42578125" bestFit="1" customWidth="1"/>
    <col min="12577" max="12578" width="18.28515625" bestFit="1" customWidth="1"/>
    <col min="12579" max="12579" width="18.7109375" bestFit="1" customWidth="1"/>
    <col min="12580" max="12580" width="18.5703125" bestFit="1" customWidth="1"/>
    <col min="12581" max="12581" width="19.28515625" bestFit="1" customWidth="1"/>
    <col min="12582" max="12583" width="18.42578125" bestFit="1" customWidth="1"/>
    <col min="12584" max="12584" width="18.28515625" bestFit="1" customWidth="1"/>
    <col min="12585" max="12585" width="11.85546875" bestFit="1" customWidth="1"/>
    <col min="12586" max="12586" width="16.5703125" bestFit="1" customWidth="1"/>
    <col min="12587" max="12587" width="17" bestFit="1" customWidth="1"/>
    <col min="12588" max="12588" width="16.7109375" bestFit="1" customWidth="1"/>
    <col min="12589" max="12589" width="17.85546875" bestFit="1" customWidth="1"/>
    <col min="12590" max="12591" width="17.42578125" bestFit="1" customWidth="1"/>
    <col min="12592" max="12592" width="17" bestFit="1" customWidth="1"/>
    <col min="12593" max="12593" width="17.42578125" bestFit="1" customWidth="1"/>
    <col min="12594" max="12594" width="17" bestFit="1" customWidth="1"/>
    <col min="12595" max="12596" width="16.85546875" bestFit="1" customWidth="1"/>
    <col min="12801" max="12801" width="18.5703125" bestFit="1" customWidth="1"/>
    <col min="12802" max="12802" width="11.28515625" bestFit="1" customWidth="1"/>
    <col min="12803" max="12803" width="16" bestFit="1" customWidth="1"/>
    <col min="12804" max="12804" width="16.42578125" bestFit="1" customWidth="1"/>
    <col min="12805" max="12805" width="16.140625" bestFit="1" customWidth="1"/>
    <col min="12806" max="12806" width="17.28515625" bestFit="1" customWidth="1"/>
    <col min="12807" max="12808" width="16.7109375" bestFit="1" customWidth="1"/>
    <col min="12809" max="12809" width="16.42578125" bestFit="1" customWidth="1"/>
    <col min="12810" max="12810" width="16.7109375" bestFit="1" customWidth="1"/>
    <col min="12811" max="12811" width="16.42578125" bestFit="1" customWidth="1"/>
    <col min="12812" max="12812" width="16.28515625" bestFit="1" customWidth="1"/>
    <col min="12813" max="12813" width="12.140625" bestFit="1" customWidth="1"/>
    <col min="12814" max="12814" width="19.85546875" bestFit="1" customWidth="1"/>
    <col min="12815" max="12816" width="19.7109375" bestFit="1" customWidth="1"/>
    <col min="12817" max="12817" width="19.85546875" bestFit="1" customWidth="1"/>
    <col min="12818" max="12819" width="19.5703125" bestFit="1" customWidth="1"/>
    <col min="12820" max="12820" width="20" bestFit="1" customWidth="1"/>
    <col min="12821" max="12821" width="19.85546875" bestFit="1" customWidth="1"/>
    <col min="12822" max="12822" width="19.140625" bestFit="1" customWidth="1"/>
    <col min="12823" max="12823" width="19.28515625" bestFit="1" customWidth="1"/>
    <col min="12824" max="12824" width="18" bestFit="1" customWidth="1"/>
    <col min="12825" max="12825" width="18.42578125" bestFit="1" customWidth="1"/>
    <col min="12826" max="12826" width="18.140625" bestFit="1" customWidth="1"/>
    <col min="12827" max="12827" width="19.140625" bestFit="1" customWidth="1"/>
    <col min="12828" max="12829" width="18.7109375" bestFit="1" customWidth="1"/>
    <col min="12830" max="12830" width="18.42578125" bestFit="1" customWidth="1"/>
    <col min="12831" max="12831" width="18.7109375" bestFit="1" customWidth="1"/>
    <col min="12832" max="12832" width="18.42578125" bestFit="1" customWidth="1"/>
    <col min="12833" max="12834" width="18.28515625" bestFit="1" customWidth="1"/>
    <col min="12835" max="12835" width="18.7109375" bestFit="1" customWidth="1"/>
    <col min="12836" max="12836" width="18.5703125" bestFit="1" customWidth="1"/>
    <col min="12837" max="12837" width="19.28515625" bestFit="1" customWidth="1"/>
    <col min="12838" max="12839" width="18.42578125" bestFit="1" customWidth="1"/>
    <col min="12840" max="12840" width="18.28515625" bestFit="1" customWidth="1"/>
    <col min="12841" max="12841" width="11.85546875" bestFit="1" customWidth="1"/>
    <col min="12842" max="12842" width="16.5703125" bestFit="1" customWidth="1"/>
    <col min="12843" max="12843" width="17" bestFit="1" customWidth="1"/>
    <col min="12844" max="12844" width="16.7109375" bestFit="1" customWidth="1"/>
    <col min="12845" max="12845" width="17.85546875" bestFit="1" customWidth="1"/>
    <col min="12846" max="12847" width="17.42578125" bestFit="1" customWidth="1"/>
    <col min="12848" max="12848" width="17" bestFit="1" customWidth="1"/>
    <col min="12849" max="12849" width="17.42578125" bestFit="1" customWidth="1"/>
    <col min="12850" max="12850" width="17" bestFit="1" customWidth="1"/>
    <col min="12851" max="12852" width="16.85546875" bestFit="1" customWidth="1"/>
    <col min="13057" max="13057" width="18.5703125" bestFit="1" customWidth="1"/>
    <col min="13058" max="13058" width="11.28515625" bestFit="1" customWidth="1"/>
    <col min="13059" max="13059" width="16" bestFit="1" customWidth="1"/>
    <col min="13060" max="13060" width="16.42578125" bestFit="1" customWidth="1"/>
    <col min="13061" max="13061" width="16.140625" bestFit="1" customWidth="1"/>
    <col min="13062" max="13062" width="17.28515625" bestFit="1" customWidth="1"/>
    <col min="13063" max="13064" width="16.7109375" bestFit="1" customWidth="1"/>
    <col min="13065" max="13065" width="16.42578125" bestFit="1" customWidth="1"/>
    <col min="13066" max="13066" width="16.7109375" bestFit="1" customWidth="1"/>
    <col min="13067" max="13067" width="16.42578125" bestFit="1" customWidth="1"/>
    <col min="13068" max="13068" width="16.28515625" bestFit="1" customWidth="1"/>
    <col min="13069" max="13069" width="12.140625" bestFit="1" customWidth="1"/>
    <col min="13070" max="13070" width="19.85546875" bestFit="1" customWidth="1"/>
    <col min="13071" max="13072" width="19.7109375" bestFit="1" customWidth="1"/>
    <col min="13073" max="13073" width="19.85546875" bestFit="1" customWidth="1"/>
    <col min="13074" max="13075" width="19.5703125" bestFit="1" customWidth="1"/>
    <col min="13076" max="13076" width="20" bestFit="1" customWidth="1"/>
    <col min="13077" max="13077" width="19.85546875" bestFit="1" customWidth="1"/>
    <col min="13078" max="13078" width="19.140625" bestFit="1" customWidth="1"/>
    <col min="13079" max="13079" width="19.28515625" bestFit="1" customWidth="1"/>
    <col min="13080" max="13080" width="18" bestFit="1" customWidth="1"/>
    <col min="13081" max="13081" width="18.42578125" bestFit="1" customWidth="1"/>
    <col min="13082" max="13082" width="18.140625" bestFit="1" customWidth="1"/>
    <col min="13083" max="13083" width="19.140625" bestFit="1" customWidth="1"/>
    <col min="13084" max="13085" width="18.7109375" bestFit="1" customWidth="1"/>
    <col min="13086" max="13086" width="18.42578125" bestFit="1" customWidth="1"/>
    <col min="13087" max="13087" width="18.7109375" bestFit="1" customWidth="1"/>
    <col min="13088" max="13088" width="18.42578125" bestFit="1" customWidth="1"/>
    <col min="13089" max="13090" width="18.28515625" bestFit="1" customWidth="1"/>
    <col min="13091" max="13091" width="18.7109375" bestFit="1" customWidth="1"/>
    <col min="13092" max="13092" width="18.5703125" bestFit="1" customWidth="1"/>
    <col min="13093" max="13093" width="19.28515625" bestFit="1" customWidth="1"/>
    <col min="13094" max="13095" width="18.42578125" bestFit="1" customWidth="1"/>
    <col min="13096" max="13096" width="18.28515625" bestFit="1" customWidth="1"/>
    <col min="13097" max="13097" width="11.85546875" bestFit="1" customWidth="1"/>
    <col min="13098" max="13098" width="16.5703125" bestFit="1" customWidth="1"/>
    <col min="13099" max="13099" width="17" bestFit="1" customWidth="1"/>
    <col min="13100" max="13100" width="16.7109375" bestFit="1" customWidth="1"/>
    <col min="13101" max="13101" width="17.85546875" bestFit="1" customWidth="1"/>
    <col min="13102" max="13103" width="17.42578125" bestFit="1" customWidth="1"/>
    <col min="13104" max="13104" width="17" bestFit="1" customWidth="1"/>
    <col min="13105" max="13105" width="17.42578125" bestFit="1" customWidth="1"/>
    <col min="13106" max="13106" width="17" bestFit="1" customWidth="1"/>
    <col min="13107" max="13108" width="16.85546875" bestFit="1" customWidth="1"/>
    <col min="13313" max="13313" width="18.5703125" bestFit="1" customWidth="1"/>
    <col min="13314" max="13314" width="11.28515625" bestFit="1" customWidth="1"/>
    <col min="13315" max="13315" width="16" bestFit="1" customWidth="1"/>
    <col min="13316" max="13316" width="16.42578125" bestFit="1" customWidth="1"/>
    <col min="13317" max="13317" width="16.140625" bestFit="1" customWidth="1"/>
    <col min="13318" max="13318" width="17.28515625" bestFit="1" customWidth="1"/>
    <col min="13319" max="13320" width="16.7109375" bestFit="1" customWidth="1"/>
    <col min="13321" max="13321" width="16.42578125" bestFit="1" customWidth="1"/>
    <col min="13322" max="13322" width="16.7109375" bestFit="1" customWidth="1"/>
    <col min="13323" max="13323" width="16.42578125" bestFit="1" customWidth="1"/>
    <col min="13324" max="13324" width="16.28515625" bestFit="1" customWidth="1"/>
    <col min="13325" max="13325" width="12.140625" bestFit="1" customWidth="1"/>
    <col min="13326" max="13326" width="19.85546875" bestFit="1" customWidth="1"/>
    <col min="13327" max="13328" width="19.7109375" bestFit="1" customWidth="1"/>
    <col min="13329" max="13329" width="19.85546875" bestFit="1" customWidth="1"/>
    <col min="13330" max="13331" width="19.5703125" bestFit="1" customWidth="1"/>
    <col min="13332" max="13332" width="20" bestFit="1" customWidth="1"/>
    <col min="13333" max="13333" width="19.85546875" bestFit="1" customWidth="1"/>
    <col min="13334" max="13334" width="19.140625" bestFit="1" customWidth="1"/>
    <col min="13335" max="13335" width="19.28515625" bestFit="1" customWidth="1"/>
    <col min="13336" max="13336" width="18" bestFit="1" customWidth="1"/>
    <col min="13337" max="13337" width="18.42578125" bestFit="1" customWidth="1"/>
    <col min="13338" max="13338" width="18.140625" bestFit="1" customWidth="1"/>
    <col min="13339" max="13339" width="19.140625" bestFit="1" customWidth="1"/>
    <col min="13340" max="13341" width="18.7109375" bestFit="1" customWidth="1"/>
    <col min="13342" max="13342" width="18.42578125" bestFit="1" customWidth="1"/>
    <col min="13343" max="13343" width="18.7109375" bestFit="1" customWidth="1"/>
    <col min="13344" max="13344" width="18.42578125" bestFit="1" customWidth="1"/>
    <col min="13345" max="13346" width="18.28515625" bestFit="1" customWidth="1"/>
    <col min="13347" max="13347" width="18.7109375" bestFit="1" customWidth="1"/>
    <col min="13348" max="13348" width="18.5703125" bestFit="1" customWidth="1"/>
    <col min="13349" max="13349" width="19.28515625" bestFit="1" customWidth="1"/>
    <col min="13350" max="13351" width="18.42578125" bestFit="1" customWidth="1"/>
    <col min="13352" max="13352" width="18.28515625" bestFit="1" customWidth="1"/>
    <col min="13353" max="13353" width="11.85546875" bestFit="1" customWidth="1"/>
    <col min="13354" max="13354" width="16.5703125" bestFit="1" customWidth="1"/>
    <col min="13355" max="13355" width="17" bestFit="1" customWidth="1"/>
    <col min="13356" max="13356" width="16.7109375" bestFit="1" customWidth="1"/>
    <col min="13357" max="13357" width="17.85546875" bestFit="1" customWidth="1"/>
    <col min="13358" max="13359" width="17.42578125" bestFit="1" customWidth="1"/>
    <col min="13360" max="13360" width="17" bestFit="1" customWidth="1"/>
    <col min="13361" max="13361" width="17.42578125" bestFit="1" customWidth="1"/>
    <col min="13362" max="13362" width="17" bestFit="1" customWidth="1"/>
    <col min="13363" max="13364" width="16.85546875" bestFit="1" customWidth="1"/>
    <col min="13569" max="13569" width="18.5703125" bestFit="1" customWidth="1"/>
    <col min="13570" max="13570" width="11.28515625" bestFit="1" customWidth="1"/>
    <col min="13571" max="13571" width="16" bestFit="1" customWidth="1"/>
    <col min="13572" max="13572" width="16.42578125" bestFit="1" customWidth="1"/>
    <col min="13573" max="13573" width="16.140625" bestFit="1" customWidth="1"/>
    <col min="13574" max="13574" width="17.28515625" bestFit="1" customWidth="1"/>
    <col min="13575" max="13576" width="16.7109375" bestFit="1" customWidth="1"/>
    <col min="13577" max="13577" width="16.42578125" bestFit="1" customWidth="1"/>
    <col min="13578" max="13578" width="16.7109375" bestFit="1" customWidth="1"/>
    <col min="13579" max="13579" width="16.42578125" bestFit="1" customWidth="1"/>
    <col min="13580" max="13580" width="16.28515625" bestFit="1" customWidth="1"/>
    <col min="13581" max="13581" width="12.140625" bestFit="1" customWidth="1"/>
    <col min="13582" max="13582" width="19.85546875" bestFit="1" customWidth="1"/>
    <col min="13583" max="13584" width="19.7109375" bestFit="1" customWidth="1"/>
    <col min="13585" max="13585" width="19.85546875" bestFit="1" customWidth="1"/>
    <col min="13586" max="13587" width="19.5703125" bestFit="1" customWidth="1"/>
    <col min="13588" max="13588" width="20" bestFit="1" customWidth="1"/>
    <col min="13589" max="13589" width="19.85546875" bestFit="1" customWidth="1"/>
    <col min="13590" max="13590" width="19.140625" bestFit="1" customWidth="1"/>
    <col min="13591" max="13591" width="19.28515625" bestFit="1" customWidth="1"/>
    <col min="13592" max="13592" width="18" bestFit="1" customWidth="1"/>
    <col min="13593" max="13593" width="18.42578125" bestFit="1" customWidth="1"/>
    <col min="13594" max="13594" width="18.140625" bestFit="1" customWidth="1"/>
    <col min="13595" max="13595" width="19.140625" bestFit="1" customWidth="1"/>
    <col min="13596" max="13597" width="18.7109375" bestFit="1" customWidth="1"/>
    <col min="13598" max="13598" width="18.42578125" bestFit="1" customWidth="1"/>
    <col min="13599" max="13599" width="18.7109375" bestFit="1" customWidth="1"/>
    <col min="13600" max="13600" width="18.42578125" bestFit="1" customWidth="1"/>
    <col min="13601" max="13602" width="18.28515625" bestFit="1" customWidth="1"/>
    <col min="13603" max="13603" width="18.7109375" bestFit="1" customWidth="1"/>
    <col min="13604" max="13604" width="18.5703125" bestFit="1" customWidth="1"/>
    <col min="13605" max="13605" width="19.28515625" bestFit="1" customWidth="1"/>
    <col min="13606" max="13607" width="18.42578125" bestFit="1" customWidth="1"/>
    <col min="13608" max="13608" width="18.28515625" bestFit="1" customWidth="1"/>
    <col min="13609" max="13609" width="11.85546875" bestFit="1" customWidth="1"/>
    <col min="13610" max="13610" width="16.5703125" bestFit="1" customWidth="1"/>
    <col min="13611" max="13611" width="17" bestFit="1" customWidth="1"/>
    <col min="13612" max="13612" width="16.7109375" bestFit="1" customWidth="1"/>
    <col min="13613" max="13613" width="17.85546875" bestFit="1" customWidth="1"/>
    <col min="13614" max="13615" width="17.42578125" bestFit="1" customWidth="1"/>
    <col min="13616" max="13616" width="17" bestFit="1" customWidth="1"/>
    <col min="13617" max="13617" width="17.42578125" bestFit="1" customWidth="1"/>
    <col min="13618" max="13618" width="17" bestFit="1" customWidth="1"/>
    <col min="13619" max="13620" width="16.85546875" bestFit="1" customWidth="1"/>
    <col min="13825" max="13825" width="18.5703125" bestFit="1" customWidth="1"/>
    <col min="13826" max="13826" width="11.28515625" bestFit="1" customWidth="1"/>
    <col min="13827" max="13827" width="16" bestFit="1" customWidth="1"/>
    <col min="13828" max="13828" width="16.42578125" bestFit="1" customWidth="1"/>
    <col min="13829" max="13829" width="16.140625" bestFit="1" customWidth="1"/>
    <col min="13830" max="13830" width="17.28515625" bestFit="1" customWidth="1"/>
    <col min="13831" max="13832" width="16.7109375" bestFit="1" customWidth="1"/>
    <col min="13833" max="13833" width="16.42578125" bestFit="1" customWidth="1"/>
    <col min="13834" max="13834" width="16.7109375" bestFit="1" customWidth="1"/>
    <col min="13835" max="13835" width="16.42578125" bestFit="1" customWidth="1"/>
    <col min="13836" max="13836" width="16.28515625" bestFit="1" customWidth="1"/>
    <col min="13837" max="13837" width="12.140625" bestFit="1" customWidth="1"/>
    <col min="13838" max="13838" width="19.85546875" bestFit="1" customWidth="1"/>
    <col min="13839" max="13840" width="19.7109375" bestFit="1" customWidth="1"/>
    <col min="13841" max="13841" width="19.85546875" bestFit="1" customWidth="1"/>
    <col min="13842" max="13843" width="19.5703125" bestFit="1" customWidth="1"/>
    <col min="13844" max="13844" width="20" bestFit="1" customWidth="1"/>
    <col min="13845" max="13845" width="19.85546875" bestFit="1" customWidth="1"/>
    <col min="13846" max="13846" width="19.140625" bestFit="1" customWidth="1"/>
    <col min="13847" max="13847" width="19.28515625" bestFit="1" customWidth="1"/>
    <col min="13848" max="13848" width="18" bestFit="1" customWidth="1"/>
    <col min="13849" max="13849" width="18.42578125" bestFit="1" customWidth="1"/>
    <col min="13850" max="13850" width="18.140625" bestFit="1" customWidth="1"/>
    <col min="13851" max="13851" width="19.140625" bestFit="1" customWidth="1"/>
    <col min="13852" max="13853" width="18.7109375" bestFit="1" customWidth="1"/>
    <col min="13854" max="13854" width="18.42578125" bestFit="1" customWidth="1"/>
    <col min="13855" max="13855" width="18.7109375" bestFit="1" customWidth="1"/>
    <col min="13856" max="13856" width="18.42578125" bestFit="1" customWidth="1"/>
    <col min="13857" max="13858" width="18.28515625" bestFit="1" customWidth="1"/>
    <col min="13859" max="13859" width="18.7109375" bestFit="1" customWidth="1"/>
    <col min="13860" max="13860" width="18.5703125" bestFit="1" customWidth="1"/>
    <col min="13861" max="13861" width="19.28515625" bestFit="1" customWidth="1"/>
    <col min="13862" max="13863" width="18.42578125" bestFit="1" customWidth="1"/>
    <col min="13864" max="13864" width="18.28515625" bestFit="1" customWidth="1"/>
    <col min="13865" max="13865" width="11.85546875" bestFit="1" customWidth="1"/>
    <col min="13866" max="13866" width="16.5703125" bestFit="1" customWidth="1"/>
    <col min="13867" max="13867" width="17" bestFit="1" customWidth="1"/>
    <col min="13868" max="13868" width="16.7109375" bestFit="1" customWidth="1"/>
    <col min="13869" max="13869" width="17.85546875" bestFit="1" customWidth="1"/>
    <col min="13870" max="13871" width="17.42578125" bestFit="1" customWidth="1"/>
    <col min="13872" max="13872" width="17" bestFit="1" customWidth="1"/>
    <col min="13873" max="13873" width="17.42578125" bestFit="1" customWidth="1"/>
    <col min="13874" max="13874" width="17" bestFit="1" customWidth="1"/>
    <col min="13875" max="13876" width="16.85546875" bestFit="1" customWidth="1"/>
    <col min="14081" max="14081" width="18.5703125" bestFit="1" customWidth="1"/>
    <col min="14082" max="14082" width="11.28515625" bestFit="1" customWidth="1"/>
    <col min="14083" max="14083" width="16" bestFit="1" customWidth="1"/>
    <col min="14084" max="14084" width="16.42578125" bestFit="1" customWidth="1"/>
    <col min="14085" max="14085" width="16.140625" bestFit="1" customWidth="1"/>
    <col min="14086" max="14086" width="17.28515625" bestFit="1" customWidth="1"/>
    <col min="14087" max="14088" width="16.7109375" bestFit="1" customWidth="1"/>
    <col min="14089" max="14089" width="16.42578125" bestFit="1" customWidth="1"/>
    <col min="14090" max="14090" width="16.7109375" bestFit="1" customWidth="1"/>
    <col min="14091" max="14091" width="16.42578125" bestFit="1" customWidth="1"/>
    <col min="14092" max="14092" width="16.28515625" bestFit="1" customWidth="1"/>
    <col min="14093" max="14093" width="12.140625" bestFit="1" customWidth="1"/>
    <col min="14094" max="14094" width="19.85546875" bestFit="1" customWidth="1"/>
    <col min="14095" max="14096" width="19.7109375" bestFit="1" customWidth="1"/>
    <col min="14097" max="14097" width="19.85546875" bestFit="1" customWidth="1"/>
    <col min="14098" max="14099" width="19.5703125" bestFit="1" customWidth="1"/>
    <col min="14100" max="14100" width="20" bestFit="1" customWidth="1"/>
    <col min="14101" max="14101" width="19.85546875" bestFit="1" customWidth="1"/>
    <col min="14102" max="14102" width="19.140625" bestFit="1" customWidth="1"/>
    <col min="14103" max="14103" width="19.28515625" bestFit="1" customWidth="1"/>
    <col min="14104" max="14104" width="18" bestFit="1" customWidth="1"/>
    <col min="14105" max="14105" width="18.42578125" bestFit="1" customWidth="1"/>
    <col min="14106" max="14106" width="18.140625" bestFit="1" customWidth="1"/>
    <col min="14107" max="14107" width="19.140625" bestFit="1" customWidth="1"/>
    <col min="14108" max="14109" width="18.7109375" bestFit="1" customWidth="1"/>
    <col min="14110" max="14110" width="18.42578125" bestFit="1" customWidth="1"/>
    <col min="14111" max="14111" width="18.7109375" bestFit="1" customWidth="1"/>
    <col min="14112" max="14112" width="18.42578125" bestFit="1" customWidth="1"/>
    <col min="14113" max="14114" width="18.28515625" bestFit="1" customWidth="1"/>
    <col min="14115" max="14115" width="18.7109375" bestFit="1" customWidth="1"/>
    <col min="14116" max="14116" width="18.5703125" bestFit="1" customWidth="1"/>
    <col min="14117" max="14117" width="19.28515625" bestFit="1" customWidth="1"/>
    <col min="14118" max="14119" width="18.42578125" bestFit="1" customWidth="1"/>
    <col min="14120" max="14120" width="18.28515625" bestFit="1" customWidth="1"/>
    <col min="14121" max="14121" width="11.85546875" bestFit="1" customWidth="1"/>
    <col min="14122" max="14122" width="16.5703125" bestFit="1" customWidth="1"/>
    <col min="14123" max="14123" width="17" bestFit="1" customWidth="1"/>
    <col min="14124" max="14124" width="16.7109375" bestFit="1" customWidth="1"/>
    <col min="14125" max="14125" width="17.85546875" bestFit="1" customWidth="1"/>
    <col min="14126" max="14127" width="17.42578125" bestFit="1" customWidth="1"/>
    <col min="14128" max="14128" width="17" bestFit="1" customWidth="1"/>
    <col min="14129" max="14129" width="17.42578125" bestFit="1" customWidth="1"/>
    <col min="14130" max="14130" width="17" bestFit="1" customWidth="1"/>
    <col min="14131" max="14132" width="16.85546875" bestFit="1" customWidth="1"/>
    <col min="14337" max="14337" width="18.5703125" bestFit="1" customWidth="1"/>
    <col min="14338" max="14338" width="11.28515625" bestFit="1" customWidth="1"/>
    <col min="14339" max="14339" width="16" bestFit="1" customWidth="1"/>
    <col min="14340" max="14340" width="16.42578125" bestFit="1" customWidth="1"/>
    <col min="14341" max="14341" width="16.140625" bestFit="1" customWidth="1"/>
    <col min="14342" max="14342" width="17.28515625" bestFit="1" customWidth="1"/>
    <col min="14343" max="14344" width="16.7109375" bestFit="1" customWidth="1"/>
    <col min="14345" max="14345" width="16.42578125" bestFit="1" customWidth="1"/>
    <col min="14346" max="14346" width="16.7109375" bestFit="1" customWidth="1"/>
    <col min="14347" max="14347" width="16.42578125" bestFit="1" customWidth="1"/>
    <col min="14348" max="14348" width="16.28515625" bestFit="1" customWidth="1"/>
    <col min="14349" max="14349" width="12.140625" bestFit="1" customWidth="1"/>
    <col min="14350" max="14350" width="19.85546875" bestFit="1" customWidth="1"/>
    <col min="14351" max="14352" width="19.7109375" bestFit="1" customWidth="1"/>
    <col min="14353" max="14353" width="19.85546875" bestFit="1" customWidth="1"/>
    <col min="14354" max="14355" width="19.5703125" bestFit="1" customWidth="1"/>
    <col min="14356" max="14356" width="20" bestFit="1" customWidth="1"/>
    <col min="14357" max="14357" width="19.85546875" bestFit="1" customWidth="1"/>
    <col min="14358" max="14358" width="19.140625" bestFit="1" customWidth="1"/>
    <col min="14359" max="14359" width="19.28515625" bestFit="1" customWidth="1"/>
    <col min="14360" max="14360" width="18" bestFit="1" customWidth="1"/>
    <col min="14361" max="14361" width="18.42578125" bestFit="1" customWidth="1"/>
    <col min="14362" max="14362" width="18.140625" bestFit="1" customWidth="1"/>
    <col min="14363" max="14363" width="19.140625" bestFit="1" customWidth="1"/>
    <col min="14364" max="14365" width="18.7109375" bestFit="1" customWidth="1"/>
    <col min="14366" max="14366" width="18.42578125" bestFit="1" customWidth="1"/>
    <col min="14367" max="14367" width="18.7109375" bestFit="1" customWidth="1"/>
    <col min="14368" max="14368" width="18.42578125" bestFit="1" customWidth="1"/>
    <col min="14369" max="14370" width="18.28515625" bestFit="1" customWidth="1"/>
    <col min="14371" max="14371" width="18.7109375" bestFit="1" customWidth="1"/>
    <col min="14372" max="14372" width="18.5703125" bestFit="1" customWidth="1"/>
    <col min="14373" max="14373" width="19.28515625" bestFit="1" customWidth="1"/>
    <col min="14374" max="14375" width="18.42578125" bestFit="1" customWidth="1"/>
    <col min="14376" max="14376" width="18.28515625" bestFit="1" customWidth="1"/>
    <col min="14377" max="14377" width="11.85546875" bestFit="1" customWidth="1"/>
    <col min="14378" max="14378" width="16.5703125" bestFit="1" customWidth="1"/>
    <col min="14379" max="14379" width="17" bestFit="1" customWidth="1"/>
    <col min="14380" max="14380" width="16.7109375" bestFit="1" customWidth="1"/>
    <col min="14381" max="14381" width="17.85546875" bestFit="1" customWidth="1"/>
    <col min="14382" max="14383" width="17.42578125" bestFit="1" customWidth="1"/>
    <col min="14384" max="14384" width="17" bestFit="1" customWidth="1"/>
    <col min="14385" max="14385" width="17.42578125" bestFit="1" customWidth="1"/>
    <col min="14386" max="14386" width="17" bestFit="1" customWidth="1"/>
    <col min="14387" max="14388" width="16.85546875" bestFit="1" customWidth="1"/>
    <col min="14593" max="14593" width="18.5703125" bestFit="1" customWidth="1"/>
    <col min="14594" max="14594" width="11.28515625" bestFit="1" customWidth="1"/>
    <col min="14595" max="14595" width="16" bestFit="1" customWidth="1"/>
    <col min="14596" max="14596" width="16.42578125" bestFit="1" customWidth="1"/>
    <col min="14597" max="14597" width="16.140625" bestFit="1" customWidth="1"/>
    <col min="14598" max="14598" width="17.28515625" bestFit="1" customWidth="1"/>
    <col min="14599" max="14600" width="16.7109375" bestFit="1" customWidth="1"/>
    <col min="14601" max="14601" width="16.42578125" bestFit="1" customWidth="1"/>
    <col min="14602" max="14602" width="16.7109375" bestFit="1" customWidth="1"/>
    <col min="14603" max="14603" width="16.42578125" bestFit="1" customWidth="1"/>
    <col min="14604" max="14604" width="16.28515625" bestFit="1" customWidth="1"/>
    <col min="14605" max="14605" width="12.140625" bestFit="1" customWidth="1"/>
    <col min="14606" max="14606" width="19.85546875" bestFit="1" customWidth="1"/>
    <col min="14607" max="14608" width="19.7109375" bestFit="1" customWidth="1"/>
    <col min="14609" max="14609" width="19.85546875" bestFit="1" customWidth="1"/>
    <col min="14610" max="14611" width="19.5703125" bestFit="1" customWidth="1"/>
    <col min="14612" max="14612" width="20" bestFit="1" customWidth="1"/>
    <col min="14613" max="14613" width="19.85546875" bestFit="1" customWidth="1"/>
    <col min="14614" max="14614" width="19.140625" bestFit="1" customWidth="1"/>
    <col min="14615" max="14615" width="19.28515625" bestFit="1" customWidth="1"/>
    <col min="14616" max="14616" width="18" bestFit="1" customWidth="1"/>
    <col min="14617" max="14617" width="18.42578125" bestFit="1" customWidth="1"/>
    <col min="14618" max="14618" width="18.140625" bestFit="1" customWidth="1"/>
    <col min="14619" max="14619" width="19.140625" bestFit="1" customWidth="1"/>
    <col min="14620" max="14621" width="18.7109375" bestFit="1" customWidth="1"/>
    <col min="14622" max="14622" width="18.42578125" bestFit="1" customWidth="1"/>
    <col min="14623" max="14623" width="18.7109375" bestFit="1" customWidth="1"/>
    <col min="14624" max="14624" width="18.42578125" bestFit="1" customWidth="1"/>
    <col min="14625" max="14626" width="18.28515625" bestFit="1" customWidth="1"/>
    <col min="14627" max="14627" width="18.7109375" bestFit="1" customWidth="1"/>
    <col min="14628" max="14628" width="18.5703125" bestFit="1" customWidth="1"/>
    <col min="14629" max="14629" width="19.28515625" bestFit="1" customWidth="1"/>
    <col min="14630" max="14631" width="18.42578125" bestFit="1" customWidth="1"/>
    <col min="14632" max="14632" width="18.28515625" bestFit="1" customWidth="1"/>
    <col min="14633" max="14633" width="11.85546875" bestFit="1" customWidth="1"/>
    <col min="14634" max="14634" width="16.5703125" bestFit="1" customWidth="1"/>
    <col min="14635" max="14635" width="17" bestFit="1" customWidth="1"/>
    <col min="14636" max="14636" width="16.7109375" bestFit="1" customWidth="1"/>
    <col min="14637" max="14637" width="17.85546875" bestFit="1" customWidth="1"/>
    <col min="14638" max="14639" width="17.42578125" bestFit="1" customWidth="1"/>
    <col min="14640" max="14640" width="17" bestFit="1" customWidth="1"/>
    <col min="14641" max="14641" width="17.42578125" bestFit="1" customWidth="1"/>
    <col min="14642" max="14642" width="17" bestFit="1" customWidth="1"/>
    <col min="14643" max="14644" width="16.85546875" bestFit="1" customWidth="1"/>
    <col min="14849" max="14849" width="18.5703125" bestFit="1" customWidth="1"/>
    <col min="14850" max="14850" width="11.28515625" bestFit="1" customWidth="1"/>
    <col min="14851" max="14851" width="16" bestFit="1" customWidth="1"/>
    <col min="14852" max="14852" width="16.42578125" bestFit="1" customWidth="1"/>
    <col min="14853" max="14853" width="16.140625" bestFit="1" customWidth="1"/>
    <col min="14854" max="14854" width="17.28515625" bestFit="1" customWidth="1"/>
    <col min="14855" max="14856" width="16.7109375" bestFit="1" customWidth="1"/>
    <col min="14857" max="14857" width="16.42578125" bestFit="1" customWidth="1"/>
    <col min="14858" max="14858" width="16.7109375" bestFit="1" customWidth="1"/>
    <col min="14859" max="14859" width="16.42578125" bestFit="1" customWidth="1"/>
    <col min="14860" max="14860" width="16.28515625" bestFit="1" customWidth="1"/>
    <col min="14861" max="14861" width="12.140625" bestFit="1" customWidth="1"/>
    <col min="14862" max="14862" width="19.85546875" bestFit="1" customWidth="1"/>
    <col min="14863" max="14864" width="19.7109375" bestFit="1" customWidth="1"/>
    <col min="14865" max="14865" width="19.85546875" bestFit="1" customWidth="1"/>
    <col min="14866" max="14867" width="19.5703125" bestFit="1" customWidth="1"/>
    <col min="14868" max="14868" width="20" bestFit="1" customWidth="1"/>
    <col min="14869" max="14869" width="19.85546875" bestFit="1" customWidth="1"/>
    <col min="14870" max="14870" width="19.140625" bestFit="1" customWidth="1"/>
    <col min="14871" max="14871" width="19.28515625" bestFit="1" customWidth="1"/>
    <col min="14872" max="14872" width="18" bestFit="1" customWidth="1"/>
    <col min="14873" max="14873" width="18.42578125" bestFit="1" customWidth="1"/>
    <col min="14874" max="14874" width="18.140625" bestFit="1" customWidth="1"/>
    <col min="14875" max="14875" width="19.140625" bestFit="1" customWidth="1"/>
    <col min="14876" max="14877" width="18.7109375" bestFit="1" customWidth="1"/>
    <col min="14878" max="14878" width="18.42578125" bestFit="1" customWidth="1"/>
    <col min="14879" max="14879" width="18.7109375" bestFit="1" customWidth="1"/>
    <col min="14880" max="14880" width="18.42578125" bestFit="1" customWidth="1"/>
    <col min="14881" max="14882" width="18.28515625" bestFit="1" customWidth="1"/>
    <col min="14883" max="14883" width="18.7109375" bestFit="1" customWidth="1"/>
    <col min="14884" max="14884" width="18.5703125" bestFit="1" customWidth="1"/>
    <col min="14885" max="14885" width="19.28515625" bestFit="1" customWidth="1"/>
    <col min="14886" max="14887" width="18.42578125" bestFit="1" customWidth="1"/>
    <col min="14888" max="14888" width="18.28515625" bestFit="1" customWidth="1"/>
    <col min="14889" max="14889" width="11.85546875" bestFit="1" customWidth="1"/>
    <col min="14890" max="14890" width="16.5703125" bestFit="1" customWidth="1"/>
    <col min="14891" max="14891" width="17" bestFit="1" customWidth="1"/>
    <col min="14892" max="14892" width="16.7109375" bestFit="1" customWidth="1"/>
    <col min="14893" max="14893" width="17.85546875" bestFit="1" customWidth="1"/>
    <col min="14894" max="14895" width="17.42578125" bestFit="1" customWidth="1"/>
    <col min="14896" max="14896" width="17" bestFit="1" customWidth="1"/>
    <col min="14897" max="14897" width="17.42578125" bestFit="1" customWidth="1"/>
    <col min="14898" max="14898" width="17" bestFit="1" customWidth="1"/>
    <col min="14899" max="14900" width="16.85546875" bestFit="1" customWidth="1"/>
    <col min="15105" max="15105" width="18.5703125" bestFit="1" customWidth="1"/>
    <col min="15106" max="15106" width="11.28515625" bestFit="1" customWidth="1"/>
    <col min="15107" max="15107" width="16" bestFit="1" customWidth="1"/>
    <col min="15108" max="15108" width="16.42578125" bestFit="1" customWidth="1"/>
    <col min="15109" max="15109" width="16.140625" bestFit="1" customWidth="1"/>
    <col min="15110" max="15110" width="17.28515625" bestFit="1" customWidth="1"/>
    <col min="15111" max="15112" width="16.7109375" bestFit="1" customWidth="1"/>
    <col min="15113" max="15113" width="16.42578125" bestFit="1" customWidth="1"/>
    <col min="15114" max="15114" width="16.7109375" bestFit="1" customWidth="1"/>
    <col min="15115" max="15115" width="16.42578125" bestFit="1" customWidth="1"/>
    <col min="15116" max="15116" width="16.28515625" bestFit="1" customWidth="1"/>
    <col min="15117" max="15117" width="12.140625" bestFit="1" customWidth="1"/>
    <col min="15118" max="15118" width="19.85546875" bestFit="1" customWidth="1"/>
    <col min="15119" max="15120" width="19.7109375" bestFit="1" customWidth="1"/>
    <col min="15121" max="15121" width="19.85546875" bestFit="1" customWidth="1"/>
    <col min="15122" max="15123" width="19.5703125" bestFit="1" customWidth="1"/>
    <col min="15124" max="15124" width="20" bestFit="1" customWidth="1"/>
    <col min="15125" max="15125" width="19.85546875" bestFit="1" customWidth="1"/>
    <col min="15126" max="15126" width="19.140625" bestFit="1" customWidth="1"/>
    <col min="15127" max="15127" width="19.28515625" bestFit="1" customWidth="1"/>
    <col min="15128" max="15128" width="18" bestFit="1" customWidth="1"/>
    <col min="15129" max="15129" width="18.42578125" bestFit="1" customWidth="1"/>
    <col min="15130" max="15130" width="18.140625" bestFit="1" customWidth="1"/>
    <col min="15131" max="15131" width="19.140625" bestFit="1" customWidth="1"/>
    <col min="15132" max="15133" width="18.7109375" bestFit="1" customWidth="1"/>
    <col min="15134" max="15134" width="18.42578125" bestFit="1" customWidth="1"/>
    <col min="15135" max="15135" width="18.7109375" bestFit="1" customWidth="1"/>
    <col min="15136" max="15136" width="18.42578125" bestFit="1" customWidth="1"/>
    <col min="15137" max="15138" width="18.28515625" bestFit="1" customWidth="1"/>
    <col min="15139" max="15139" width="18.7109375" bestFit="1" customWidth="1"/>
    <col min="15140" max="15140" width="18.5703125" bestFit="1" customWidth="1"/>
    <col min="15141" max="15141" width="19.28515625" bestFit="1" customWidth="1"/>
    <col min="15142" max="15143" width="18.42578125" bestFit="1" customWidth="1"/>
    <col min="15144" max="15144" width="18.28515625" bestFit="1" customWidth="1"/>
    <col min="15145" max="15145" width="11.85546875" bestFit="1" customWidth="1"/>
    <col min="15146" max="15146" width="16.5703125" bestFit="1" customWidth="1"/>
    <col min="15147" max="15147" width="17" bestFit="1" customWidth="1"/>
    <col min="15148" max="15148" width="16.7109375" bestFit="1" customWidth="1"/>
    <col min="15149" max="15149" width="17.85546875" bestFit="1" customWidth="1"/>
    <col min="15150" max="15151" width="17.42578125" bestFit="1" customWidth="1"/>
    <col min="15152" max="15152" width="17" bestFit="1" customWidth="1"/>
    <col min="15153" max="15153" width="17.42578125" bestFit="1" customWidth="1"/>
    <col min="15154" max="15154" width="17" bestFit="1" customWidth="1"/>
    <col min="15155" max="15156" width="16.85546875" bestFit="1" customWidth="1"/>
    <col min="15361" max="15361" width="18.5703125" bestFit="1" customWidth="1"/>
    <col min="15362" max="15362" width="11.28515625" bestFit="1" customWidth="1"/>
    <col min="15363" max="15363" width="16" bestFit="1" customWidth="1"/>
    <col min="15364" max="15364" width="16.42578125" bestFit="1" customWidth="1"/>
    <col min="15365" max="15365" width="16.140625" bestFit="1" customWidth="1"/>
    <col min="15366" max="15366" width="17.28515625" bestFit="1" customWidth="1"/>
    <col min="15367" max="15368" width="16.7109375" bestFit="1" customWidth="1"/>
    <col min="15369" max="15369" width="16.42578125" bestFit="1" customWidth="1"/>
    <col min="15370" max="15370" width="16.7109375" bestFit="1" customWidth="1"/>
    <col min="15371" max="15371" width="16.42578125" bestFit="1" customWidth="1"/>
    <col min="15372" max="15372" width="16.28515625" bestFit="1" customWidth="1"/>
    <col min="15373" max="15373" width="12.140625" bestFit="1" customWidth="1"/>
    <col min="15374" max="15374" width="19.85546875" bestFit="1" customWidth="1"/>
    <col min="15375" max="15376" width="19.7109375" bestFit="1" customWidth="1"/>
    <col min="15377" max="15377" width="19.85546875" bestFit="1" customWidth="1"/>
    <col min="15378" max="15379" width="19.5703125" bestFit="1" customWidth="1"/>
    <col min="15380" max="15380" width="20" bestFit="1" customWidth="1"/>
    <col min="15381" max="15381" width="19.85546875" bestFit="1" customWidth="1"/>
    <col min="15382" max="15382" width="19.140625" bestFit="1" customWidth="1"/>
    <col min="15383" max="15383" width="19.28515625" bestFit="1" customWidth="1"/>
    <col min="15384" max="15384" width="18" bestFit="1" customWidth="1"/>
    <col min="15385" max="15385" width="18.42578125" bestFit="1" customWidth="1"/>
    <col min="15386" max="15386" width="18.140625" bestFit="1" customWidth="1"/>
    <col min="15387" max="15387" width="19.140625" bestFit="1" customWidth="1"/>
    <col min="15388" max="15389" width="18.7109375" bestFit="1" customWidth="1"/>
    <col min="15390" max="15390" width="18.42578125" bestFit="1" customWidth="1"/>
    <col min="15391" max="15391" width="18.7109375" bestFit="1" customWidth="1"/>
    <col min="15392" max="15392" width="18.42578125" bestFit="1" customWidth="1"/>
    <col min="15393" max="15394" width="18.28515625" bestFit="1" customWidth="1"/>
    <col min="15395" max="15395" width="18.7109375" bestFit="1" customWidth="1"/>
    <col min="15396" max="15396" width="18.5703125" bestFit="1" customWidth="1"/>
    <col min="15397" max="15397" width="19.28515625" bestFit="1" customWidth="1"/>
    <col min="15398" max="15399" width="18.42578125" bestFit="1" customWidth="1"/>
    <col min="15400" max="15400" width="18.28515625" bestFit="1" customWidth="1"/>
    <col min="15401" max="15401" width="11.85546875" bestFit="1" customWidth="1"/>
    <col min="15402" max="15402" width="16.5703125" bestFit="1" customWidth="1"/>
    <col min="15403" max="15403" width="17" bestFit="1" customWidth="1"/>
    <col min="15404" max="15404" width="16.7109375" bestFit="1" customWidth="1"/>
    <col min="15405" max="15405" width="17.85546875" bestFit="1" customWidth="1"/>
    <col min="15406" max="15407" width="17.42578125" bestFit="1" customWidth="1"/>
    <col min="15408" max="15408" width="17" bestFit="1" customWidth="1"/>
    <col min="15409" max="15409" width="17.42578125" bestFit="1" customWidth="1"/>
    <col min="15410" max="15410" width="17" bestFit="1" customWidth="1"/>
    <col min="15411" max="15412" width="16.85546875" bestFit="1" customWidth="1"/>
    <col min="15617" max="15617" width="18.5703125" bestFit="1" customWidth="1"/>
    <col min="15618" max="15618" width="11.28515625" bestFit="1" customWidth="1"/>
    <col min="15619" max="15619" width="16" bestFit="1" customWidth="1"/>
    <col min="15620" max="15620" width="16.42578125" bestFit="1" customWidth="1"/>
    <col min="15621" max="15621" width="16.140625" bestFit="1" customWidth="1"/>
    <col min="15622" max="15622" width="17.28515625" bestFit="1" customWidth="1"/>
    <col min="15623" max="15624" width="16.7109375" bestFit="1" customWidth="1"/>
    <col min="15625" max="15625" width="16.42578125" bestFit="1" customWidth="1"/>
    <col min="15626" max="15626" width="16.7109375" bestFit="1" customWidth="1"/>
    <col min="15627" max="15627" width="16.42578125" bestFit="1" customWidth="1"/>
    <col min="15628" max="15628" width="16.28515625" bestFit="1" customWidth="1"/>
    <col min="15629" max="15629" width="12.140625" bestFit="1" customWidth="1"/>
    <col min="15630" max="15630" width="19.85546875" bestFit="1" customWidth="1"/>
    <col min="15631" max="15632" width="19.7109375" bestFit="1" customWidth="1"/>
    <col min="15633" max="15633" width="19.85546875" bestFit="1" customWidth="1"/>
    <col min="15634" max="15635" width="19.5703125" bestFit="1" customWidth="1"/>
    <col min="15636" max="15636" width="20" bestFit="1" customWidth="1"/>
    <col min="15637" max="15637" width="19.85546875" bestFit="1" customWidth="1"/>
    <col min="15638" max="15638" width="19.140625" bestFit="1" customWidth="1"/>
    <col min="15639" max="15639" width="19.28515625" bestFit="1" customWidth="1"/>
    <col min="15640" max="15640" width="18" bestFit="1" customWidth="1"/>
    <col min="15641" max="15641" width="18.42578125" bestFit="1" customWidth="1"/>
    <col min="15642" max="15642" width="18.140625" bestFit="1" customWidth="1"/>
    <col min="15643" max="15643" width="19.140625" bestFit="1" customWidth="1"/>
    <col min="15644" max="15645" width="18.7109375" bestFit="1" customWidth="1"/>
    <col min="15646" max="15646" width="18.42578125" bestFit="1" customWidth="1"/>
    <col min="15647" max="15647" width="18.7109375" bestFit="1" customWidth="1"/>
    <col min="15648" max="15648" width="18.42578125" bestFit="1" customWidth="1"/>
    <col min="15649" max="15650" width="18.28515625" bestFit="1" customWidth="1"/>
    <col min="15651" max="15651" width="18.7109375" bestFit="1" customWidth="1"/>
    <col min="15652" max="15652" width="18.5703125" bestFit="1" customWidth="1"/>
    <col min="15653" max="15653" width="19.28515625" bestFit="1" customWidth="1"/>
    <col min="15654" max="15655" width="18.42578125" bestFit="1" customWidth="1"/>
    <col min="15656" max="15656" width="18.28515625" bestFit="1" customWidth="1"/>
    <col min="15657" max="15657" width="11.85546875" bestFit="1" customWidth="1"/>
    <col min="15658" max="15658" width="16.5703125" bestFit="1" customWidth="1"/>
    <col min="15659" max="15659" width="17" bestFit="1" customWidth="1"/>
    <col min="15660" max="15660" width="16.7109375" bestFit="1" customWidth="1"/>
    <col min="15661" max="15661" width="17.85546875" bestFit="1" customWidth="1"/>
    <col min="15662" max="15663" width="17.42578125" bestFit="1" customWidth="1"/>
    <col min="15664" max="15664" width="17" bestFit="1" customWidth="1"/>
    <col min="15665" max="15665" width="17.42578125" bestFit="1" customWidth="1"/>
    <col min="15666" max="15666" width="17" bestFit="1" customWidth="1"/>
    <col min="15667" max="15668" width="16.85546875" bestFit="1" customWidth="1"/>
    <col min="15873" max="15873" width="18.5703125" bestFit="1" customWidth="1"/>
    <col min="15874" max="15874" width="11.28515625" bestFit="1" customWidth="1"/>
    <col min="15875" max="15875" width="16" bestFit="1" customWidth="1"/>
    <col min="15876" max="15876" width="16.42578125" bestFit="1" customWidth="1"/>
    <col min="15877" max="15877" width="16.140625" bestFit="1" customWidth="1"/>
    <col min="15878" max="15878" width="17.28515625" bestFit="1" customWidth="1"/>
    <col min="15879" max="15880" width="16.7109375" bestFit="1" customWidth="1"/>
    <col min="15881" max="15881" width="16.42578125" bestFit="1" customWidth="1"/>
    <col min="15882" max="15882" width="16.7109375" bestFit="1" customWidth="1"/>
    <col min="15883" max="15883" width="16.42578125" bestFit="1" customWidth="1"/>
    <col min="15884" max="15884" width="16.28515625" bestFit="1" customWidth="1"/>
    <col min="15885" max="15885" width="12.140625" bestFit="1" customWidth="1"/>
    <col min="15886" max="15886" width="19.85546875" bestFit="1" customWidth="1"/>
    <col min="15887" max="15888" width="19.7109375" bestFit="1" customWidth="1"/>
    <col min="15889" max="15889" width="19.85546875" bestFit="1" customWidth="1"/>
    <col min="15890" max="15891" width="19.5703125" bestFit="1" customWidth="1"/>
    <col min="15892" max="15892" width="20" bestFit="1" customWidth="1"/>
    <col min="15893" max="15893" width="19.85546875" bestFit="1" customWidth="1"/>
    <col min="15894" max="15894" width="19.140625" bestFit="1" customWidth="1"/>
    <col min="15895" max="15895" width="19.28515625" bestFit="1" customWidth="1"/>
    <col min="15896" max="15896" width="18" bestFit="1" customWidth="1"/>
    <col min="15897" max="15897" width="18.42578125" bestFit="1" customWidth="1"/>
    <col min="15898" max="15898" width="18.140625" bestFit="1" customWidth="1"/>
    <col min="15899" max="15899" width="19.140625" bestFit="1" customWidth="1"/>
    <col min="15900" max="15901" width="18.7109375" bestFit="1" customWidth="1"/>
    <col min="15902" max="15902" width="18.42578125" bestFit="1" customWidth="1"/>
    <col min="15903" max="15903" width="18.7109375" bestFit="1" customWidth="1"/>
    <col min="15904" max="15904" width="18.42578125" bestFit="1" customWidth="1"/>
    <col min="15905" max="15906" width="18.28515625" bestFit="1" customWidth="1"/>
    <col min="15907" max="15907" width="18.7109375" bestFit="1" customWidth="1"/>
    <col min="15908" max="15908" width="18.5703125" bestFit="1" customWidth="1"/>
    <col min="15909" max="15909" width="19.28515625" bestFit="1" customWidth="1"/>
    <col min="15910" max="15911" width="18.42578125" bestFit="1" customWidth="1"/>
    <col min="15912" max="15912" width="18.28515625" bestFit="1" customWidth="1"/>
    <col min="15913" max="15913" width="11.85546875" bestFit="1" customWidth="1"/>
    <col min="15914" max="15914" width="16.5703125" bestFit="1" customWidth="1"/>
    <col min="15915" max="15915" width="17" bestFit="1" customWidth="1"/>
    <col min="15916" max="15916" width="16.7109375" bestFit="1" customWidth="1"/>
    <col min="15917" max="15917" width="17.85546875" bestFit="1" customWidth="1"/>
    <col min="15918" max="15919" width="17.42578125" bestFit="1" customWidth="1"/>
    <col min="15920" max="15920" width="17" bestFit="1" customWidth="1"/>
    <col min="15921" max="15921" width="17.42578125" bestFit="1" customWidth="1"/>
    <col min="15922" max="15922" width="17" bestFit="1" customWidth="1"/>
    <col min="15923" max="15924" width="16.85546875" bestFit="1" customWidth="1"/>
    <col min="16129" max="16129" width="18.5703125" bestFit="1" customWidth="1"/>
    <col min="16130" max="16130" width="11.28515625" bestFit="1" customWidth="1"/>
    <col min="16131" max="16131" width="16" bestFit="1" customWidth="1"/>
    <col min="16132" max="16132" width="16.42578125" bestFit="1" customWidth="1"/>
    <col min="16133" max="16133" width="16.140625" bestFit="1" customWidth="1"/>
    <col min="16134" max="16134" width="17.28515625" bestFit="1" customWidth="1"/>
    <col min="16135" max="16136" width="16.7109375" bestFit="1" customWidth="1"/>
    <col min="16137" max="16137" width="16.42578125" bestFit="1" customWidth="1"/>
    <col min="16138" max="16138" width="16.7109375" bestFit="1" customWidth="1"/>
    <col min="16139" max="16139" width="16.42578125" bestFit="1" customWidth="1"/>
    <col min="16140" max="16140" width="16.28515625" bestFit="1" customWidth="1"/>
    <col min="16141" max="16141" width="12.140625" bestFit="1" customWidth="1"/>
    <col min="16142" max="16142" width="19.85546875" bestFit="1" customWidth="1"/>
    <col min="16143" max="16144" width="19.7109375" bestFit="1" customWidth="1"/>
    <col min="16145" max="16145" width="19.85546875" bestFit="1" customWidth="1"/>
    <col min="16146" max="16147" width="19.5703125" bestFit="1" customWidth="1"/>
    <col min="16148" max="16148" width="20" bestFit="1" customWidth="1"/>
    <col min="16149" max="16149" width="19.85546875" bestFit="1" customWidth="1"/>
    <col min="16150" max="16150" width="19.140625" bestFit="1" customWidth="1"/>
    <col min="16151" max="16151" width="19.28515625" bestFit="1" customWidth="1"/>
    <col min="16152" max="16152" width="18" bestFit="1" customWidth="1"/>
    <col min="16153" max="16153" width="18.42578125" bestFit="1" customWidth="1"/>
    <col min="16154" max="16154" width="18.140625" bestFit="1" customWidth="1"/>
    <col min="16155" max="16155" width="19.140625" bestFit="1" customWidth="1"/>
    <col min="16156" max="16157" width="18.7109375" bestFit="1" customWidth="1"/>
    <col min="16158" max="16158" width="18.42578125" bestFit="1" customWidth="1"/>
    <col min="16159" max="16159" width="18.7109375" bestFit="1" customWidth="1"/>
    <col min="16160" max="16160" width="18.42578125" bestFit="1" customWidth="1"/>
    <col min="16161" max="16162" width="18.28515625" bestFit="1" customWidth="1"/>
    <col min="16163" max="16163" width="18.7109375" bestFit="1" customWidth="1"/>
    <col min="16164" max="16164" width="18.5703125" bestFit="1" customWidth="1"/>
    <col min="16165" max="16165" width="19.28515625" bestFit="1" customWidth="1"/>
    <col min="16166" max="16167" width="18.42578125" bestFit="1" customWidth="1"/>
    <col min="16168" max="16168" width="18.28515625" bestFit="1" customWidth="1"/>
    <col min="16169" max="16169" width="11.85546875" bestFit="1" customWidth="1"/>
    <col min="16170" max="16170" width="16.5703125" bestFit="1" customWidth="1"/>
    <col min="16171" max="16171" width="17" bestFit="1" customWidth="1"/>
    <col min="16172" max="16172" width="16.7109375" bestFit="1" customWidth="1"/>
    <col min="16173" max="16173" width="17.85546875" bestFit="1" customWidth="1"/>
    <col min="16174" max="16175" width="17.42578125" bestFit="1" customWidth="1"/>
    <col min="16176" max="16176" width="17" bestFit="1" customWidth="1"/>
    <col min="16177" max="16177" width="17.42578125" bestFit="1" customWidth="1"/>
    <col min="16178" max="16178" width="17" bestFit="1" customWidth="1"/>
    <col min="16179" max="16180" width="16.85546875" bestFit="1" customWidth="1"/>
  </cols>
  <sheetData>
    <row r="1" spans="1:52" ht="15.75" thickBot="1" x14ac:dyDescent="0.3">
      <c r="B1" s="141" t="s">
        <v>15</v>
      </c>
      <c r="C1" s="142"/>
      <c r="D1" s="143"/>
      <c r="E1" s="141" t="s">
        <v>46</v>
      </c>
      <c r="F1" s="142"/>
      <c r="G1" s="143"/>
      <c r="H1" s="141" t="s">
        <v>47</v>
      </c>
      <c r="I1" s="142"/>
      <c r="J1" s="143"/>
      <c r="K1" s="141" t="s">
        <v>48</v>
      </c>
      <c r="L1" s="143"/>
      <c r="M1" s="141" t="s">
        <v>49</v>
      </c>
      <c r="N1" s="142"/>
      <c r="O1" s="142"/>
      <c r="P1" s="142"/>
      <c r="Q1" s="142"/>
      <c r="R1" s="142"/>
      <c r="S1" s="143"/>
      <c r="T1" s="141" t="s">
        <v>50</v>
      </c>
      <c r="U1" s="142"/>
      <c r="V1" s="142"/>
      <c r="W1" s="142"/>
      <c r="X1" s="142"/>
      <c r="Y1" s="142"/>
      <c r="Z1" s="143"/>
      <c r="AA1" s="141" t="s">
        <v>51</v>
      </c>
      <c r="AB1" s="142"/>
      <c r="AC1" s="142"/>
      <c r="AD1" s="142"/>
      <c r="AE1" s="142"/>
      <c r="AF1" s="142"/>
      <c r="AG1" s="143"/>
      <c r="AH1" s="141" t="s">
        <v>52</v>
      </c>
      <c r="AI1" s="142"/>
      <c r="AJ1" s="142"/>
      <c r="AK1" s="142"/>
      <c r="AL1" s="142"/>
      <c r="AM1" s="142"/>
      <c r="AN1" s="143"/>
      <c r="AO1" s="141" t="s">
        <v>30</v>
      </c>
      <c r="AP1" s="142"/>
      <c r="AQ1" s="143"/>
      <c r="AR1" s="141" t="s">
        <v>31</v>
      </c>
      <c r="AS1" s="142"/>
      <c r="AT1" s="143"/>
      <c r="AU1" s="141" t="s">
        <v>32</v>
      </c>
      <c r="AV1" s="142"/>
      <c r="AW1" s="143"/>
      <c r="AX1" s="141" t="s">
        <v>33</v>
      </c>
      <c r="AY1" s="142"/>
      <c r="AZ1" s="143"/>
    </row>
    <row r="2" spans="1:52" x14ac:dyDescent="0.25">
      <c r="A2" s="70" t="s">
        <v>93</v>
      </c>
      <c r="B2" s="2" t="s">
        <v>12</v>
      </c>
      <c r="C2" s="2" t="s">
        <v>13</v>
      </c>
      <c r="D2" s="2" t="s">
        <v>14</v>
      </c>
      <c r="E2" s="2" t="s">
        <v>12</v>
      </c>
      <c r="F2" s="2" t="s">
        <v>13</v>
      </c>
      <c r="G2" s="2" t="s">
        <v>14</v>
      </c>
      <c r="H2" s="2" t="s">
        <v>12</v>
      </c>
      <c r="I2" s="2" t="s">
        <v>13</v>
      </c>
      <c r="J2" s="2" t="s">
        <v>14</v>
      </c>
      <c r="K2" s="2" t="s">
        <v>34</v>
      </c>
      <c r="L2" s="2" t="s">
        <v>14</v>
      </c>
      <c r="M2" s="2" t="s">
        <v>42</v>
      </c>
      <c r="N2" s="2" t="s">
        <v>20</v>
      </c>
      <c r="O2" s="2" t="s">
        <v>43</v>
      </c>
      <c r="P2" s="2" t="s">
        <v>44</v>
      </c>
      <c r="Q2" s="2" t="s">
        <v>45</v>
      </c>
      <c r="R2" s="2" t="s">
        <v>24</v>
      </c>
      <c r="S2" s="27" t="s">
        <v>23</v>
      </c>
      <c r="T2" s="2" t="s">
        <v>42</v>
      </c>
      <c r="U2" s="2" t="s">
        <v>20</v>
      </c>
      <c r="V2" s="2" t="s">
        <v>43</v>
      </c>
      <c r="W2" s="2" t="s">
        <v>44</v>
      </c>
      <c r="X2" s="2" t="s">
        <v>45</v>
      </c>
      <c r="Y2" s="2" t="s">
        <v>24</v>
      </c>
      <c r="Z2" s="27" t="s">
        <v>23</v>
      </c>
      <c r="AA2" s="2" t="s">
        <v>42</v>
      </c>
      <c r="AB2" s="2" t="s">
        <v>20</v>
      </c>
      <c r="AC2" s="2" t="s">
        <v>43</v>
      </c>
      <c r="AD2" s="2" t="s">
        <v>44</v>
      </c>
      <c r="AE2" s="2" t="s">
        <v>45</v>
      </c>
      <c r="AF2" s="2" t="s">
        <v>24</v>
      </c>
      <c r="AG2" s="27" t="s">
        <v>23</v>
      </c>
      <c r="AH2" s="2" t="s">
        <v>42</v>
      </c>
      <c r="AI2" s="2" t="s">
        <v>20</v>
      </c>
      <c r="AJ2" s="2" t="s">
        <v>43</v>
      </c>
      <c r="AK2" s="2" t="s">
        <v>44</v>
      </c>
      <c r="AL2" s="2" t="s">
        <v>45</v>
      </c>
      <c r="AM2" s="2" t="s">
        <v>24</v>
      </c>
      <c r="AN2" s="27" t="s">
        <v>23</v>
      </c>
      <c r="AO2" s="20" t="s">
        <v>39</v>
      </c>
      <c r="AP2" s="20" t="s">
        <v>40</v>
      </c>
      <c r="AQ2" s="20" t="s">
        <v>41</v>
      </c>
      <c r="AR2" s="20" t="s">
        <v>39</v>
      </c>
      <c r="AS2" s="20" t="s">
        <v>40</v>
      </c>
      <c r="AT2" s="20" t="s">
        <v>41</v>
      </c>
      <c r="AU2" s="20" t="s">
        <v>39</v>
      </c>
      <c r="AV2" s="20" t="s">
        <v>40</v>
      </c>
      <c r="AW2" s="20" t="s">
        <v>41</v>
      </c>
      <c r="AX2" s="20" t="s">
        <v>39</v>
      </c>
      <c r="AY2" s="20" t="s">
        <v>40</v>
      </c>
      <c r="AZ2" s="20" t="s">
        <v>41</v>
      </c>
    </row>
    <row r="3" spans="1:52" x14ac:dyDescent="0.25">
      <c r="A3" s="71" t="s">
        <v>94</v>
      </c>
      <c r="B3" s="72">
        <v>1000</v>
      </c>
      <c r="C3" s="72">
        <v>1000</v>
      </c>
      <c r="D3" s="72">
        <v>1000</v>
      </c>
      <c r="E3" s="72">
        <v>1000</v>
      </c>
      <c r="F3" s="72">
        <v>1000</v>
      </c>
      <c r="G3" s="72">
        <v>1000</v>
      </c>
      <c r="H3" s="72">
        <v>1000</v>
      </c>
      <c r="I3" s="72">
        <v>1000</v>
      </c>
      <c r="J3" s="72">
        <v>1000</v>
      </c>
      <c r="K3" s="72">
        <v>1000</v>
      </c>
      <c r="L3" s="72">
        <v>1000</v>
      </c>
      <c r="M3" s="72">
        <v>1000</v>
      </c>
      <c r="N3" s="72">
        <v>1000</v>
      </c>
      <c r="O3" s="72">
        <v>1000</v>
      </c>
      <c r="P3" s="72">
        <v>1000</v>
      </c>
      <c r="Q3" s="72">
        <v>1000</v>
      </c>
      <c r="R3" s="72">
        <v>1000</v>
      </c>
      <c r="S3" s="72">
        <v>1000</v>
      </c>
      <c r="T3" s="72">
        <v>1000</v>
      </c>
      <c r="U3" s="72">
        <v>1000</v>
      </c>
      <c r="V3" s="72">
        <v>1000</v>
      </c>
      <c r="W3" s="72">
        <v>1000</v>
      </c>
      <c r="X3" s="72">
        <v>1000</v>
      </c>
      <c r="Y3" s="72">
        <v>1000</v>
      </c>
      <c r="Z3" s="72">
        <v>1000</v>
      </c>
      <c r="AA3" s="72">
        <v>1000</v>
      </c>
      <c r="AB3" s="72">
        <v>1000</v>
      </c>
      <c r="AC3" s="72">
        <v>1000</v>
      </c>
      <c r="AD3" s="72">
        <v>1000</v>
      </c>
      <c r="AE3" s="72">
        <v>1000</v>
      </c>
      <c r="AF3" s="72">
        <v>1000</v>
      </c>
      <c r="AG3" s="72">
        <v>1000</v>
      </c>
      <c r="AH3" s="72">
        <v>1000</v>
      </c>
      <c r="AI3" s="72">
        <v>1000</v>
      </c>
      <c r="AJ3" s="72">
        <v>1000</v>
      </c>
      <c r="AK3" s="72">
        <v>1000</v>
      </c>
      <c r="AL3" s="72">
        <v>1000</v>
      </c>
      <c r="AM3" s="72">
        <v>1000</v>
      </c>
      <c r="AN3" s="72">
        <v>1000</v>
      </c>
      <c r="AO3" s="72">
        <v>1000</v>
      </c>
      <c r="AP3" s="72">
        <v>1000</v>
      </c>
      <c r="AQ3" s="72">
        <v>1000</v>
      </c>
      <c r="AR3" s="72">
        <v>1000</v>
      </c>
      <c r="AS3" s="72">
        <v>1000</v>
      </c>
      <c r="AT3" s="72">
        <v>1000</v>
      </c>
      <c r="AU3" s="72">
        <v>1000</v>
      </c>
      <c r="AV3" s="72">
        <v>1000</v>
      </c>
      <c r="AW3" s="72">
        <v>1000</v>
      </c>
      <c r="AX3" s="72">
        <v>1000</v>
      </c>
      <c r="AY3" s="72">
        <v>1000</v>
      </c>
      <c r="AZ3" s="72">
        <v>1000</v>
      </c>
    </row>
    <row r="4" spans="1:52" x14ac:dyDescent="0.25">
      <c r="A4" s="71" t="s">
        <v>95</v>
      </c>
      <c r="B4" s="81">
        <v>959.7600000000001</v>
      </c>
      <c r="C4" s="81">
        <v>1439.76</v>
      </c>
      <c r="D4" s="81">
        <v>1679.76</v>
      </c>
      <c r="E4" s="81">
        <v>959.7600000000001</v>
      </c>
      <c r="F4" s="81">
        <v>1439.76</v>
      </c>
      <c r="G4" s="81">
        <v>1679.76</v>
      </c>
      <c r="H4" s="81">
        <v>959.7600000000001</v>
      </c>
      <c r="I4" s="81">
        <v>1439.76</v>
      </c>
      <c r="J4" s="81">
        <v>2399.7599999999993</v>
      </c>
      <c r="K4" s="81">
        <v>959.7600000000001</v>
      </c>
      <c r="L4" s="81">
        <v>1199.76</v>
      </c>
      <c r="M4" s="81">
        <v>120900</v>
      </c>
      <c r="N4" s="81">
        <v>23999976</v>
      </c>
      <c r="O4" s="81">
        <v>23999976</v>
      </c>
      <c r="P4" s="81">
        <v>480</v>
      </c>
      <c r="Q4" s="81">
        <v>6045</v>
      </c>
      <c r="R4" s="81">
        <v>240</v>
      </c>
      <c r="S4" s="81">
        <v>480</v>
      </c>
      <c r="T4" s="81">
        <v>23999976</v>
      </c>
      <c r="U4" s="81">
        <v>720</v>
      </c>
      <c r="V4" s="81">
        <v>1440</v>
      </c>
      <c r="W4" s="81">
        <v>23999976</v>
      </c>
      <c r="X4" s="81">
        <v>23999976</v>
      </c>
      <c r="Y4" s="81">
        <v>720</v>
      </c>
      <c r="Z4" s="81">
        <v>23999976</v>
      </c>
      <c r="AA4" s="81">
        <v>1200</v>
      </c>
      <c r="AB4" s="81">
        <v>1920</v>
      </c>
      <c r="AC4" s="81">
        <v>23999976</v>
      </c>
      <c r="AD4" s="81">
        <v>120900</v>
      </c>
      <c r="AE4" s="81">
        <v>360</v>
      </c>
      <c r="AF4" s="81">
        <v>600</v>
      </c>
      <c r="AG4" s="81">
        <v>1080</v>
      </c>
      <c r="AH4" s="81">
        <v>23999976</v>
      </c>
      <c r="AI4" s="81">
        <v>23999976</v>
      </c>
      <c r="AJ4" s="81">
        <v>23999976</v>
      </c>
      <c r="AK4" s="81">
        <v>1857023.9999999995</v>
      </c>
      <c r="AL4" s="81">
        <v>23999976</v>
      </c>
      <c r="AM4" s="81">
        <v>23999976</v>
      </c>
      <c r="AN4" s="81">
        <v>23999976</v>
      </c>
      <c r="AO4" s="81">
        <v>23999976</v>
      </c>
      <c r="AP4" s="81">
        <v>240</v>
      </c>
      <c r="AQ4" s="81">
        <v>480</v>
      </c>
      <c r="AR4" s="81">
        <v>23999976</v>
      </c>
      <c r="AS4" s="81">
        <v>23999976</v>
      </c>
      <c r="AT4" s="81">
        <v>480</v>
      </c>
      <c r="AU4" s="81">
        <v>120</v>
      </c>
      <c r="AV4" s="81">
        <v>23999976</v>
      </c>
      <c r="AW4" s="81">
        <v>240</v>
      </c>
      <c r="AX4" s="81">
        <v>23999976</v>
      </c>
      <c r="AY4" s="81">
        <v>23999976</v>
      </c>
      <c r="AZ4" s="81">
        <v>240</v>
      </c>
    </row>
    <row r="5" spans="1:52" s="84" customFormat="1" x14ac:dyDescent="0.25">
      <c r="A5" s="82" t="s">
        <v>10</v>
      </c>
      <c r="B5" s="83">
        <v>4344.4597499999845</v>
      </c>
      <c r="C5" s="83">
        <v>2083.4818500000083</v>
      </c>
      <c r="D5" s="83">
        <v>1679.7600000000084</v>
      </c>
      <c r="E5" s="83">
        <v>4344.4597499999845</v>
      </c>
      <c r="F5" s="83">
        <v>2083.4818500000083</v>
      </c>
      <c r="G5" s="83">
        <v>1679.7600000000084</v>
      </c>
      <c r="H5" s="83">
        <v>4344.4597499999845</v>
      </c>
      <c r="I5" s="83">
        <v>2083.4818500000083</v>
      </c>
      <c r="J5" s="83">
        <v>2399.7599999999793</v>
      </c>
      <c r="K5" s="83">
        <v>3931.7183999999847</v>
      </c>
      <c r="L5" s="83">
        <v>1199.7600000000079</v>
      </c>
      <c r="M5" s="83">
        <v>120900</v>
      </c>
      <c r="N5" s="83">
        <v>23999976</v>
      </c>
      <c r="O5" s="83">
        <v>23999976</v>
      </c>
      <c r="P5" s="83">
        <v>480</v>
      </c>
      <c r="Q5" s="83">
        <v>6045</v>
      </c>
      <c r="R5" s="83">
        <v>4255.7464999999975</v>
      </c>
      <c r="S5" s="83">
        <v>1318.8147999999978</v>
      </c>
      <c r="T5" s="83">
        <v>23999976</v>
      </c>
      <c r="U5" s="83">
        <v>720</v>
      </c>
      <c r="V5" s="83">
        <v>1440</v>
      </c>
      <c r="W5" s="83">
        <v>23999976</v>
      </c>
      <c r="X5" s="83">
        <v>24080290.93</v>
      </c>
      <c r="Y5" s="83">
        <v>17496.296000000002</v>
      </c>
      <c r="Z5" s="83">
        <v>23999976</v>
      </c>
      <c r="AA5" s="83">
        <v>1200</v>
      </c>
      <c r="AB5" s="83">
        <v>1920</v>
      </c>
      <c r="AC5" s="83">
        <v>23999976</v>
      </c>
      <c r="AD5" s="83">
        <v>120900</v>
      </c>
      <c r="AE5" s="83">
        <v>80674.930000000008</v>
      </c>
      <c r="AF5" s="83">
        <v>17376.296000000002</v>
      </c>
      <c r="AG5" s="83">
        <v>1080</v>
      </c>
      <c r="AH5" s="83">
        <v>23999976</v>
      </c>
      <c r="AI5" s="83">
        <v>23999976</v>
      </c>
      <c r="AJ5" s="83">
        <v>23999976</v>
      </c>
      <c r="AK5" s="83">
        <v>1857023.9999999998</v>
      </c>
      <c r="AL5" s="83">
        <v>25233613.324800007</v>
      </c>
      <c r="AM5" s="83">
        <v>24257659.906560041</v>
      </c>
      <c r="AN5" s="83">
        <v>23999976</v>
      </c>
      <c r="AO5" s="83">
        <v>23999976</v>
      </c>
      <c r="AP5" s="83">
        <v>240</v>
      </c>
      <c r="AQ5" s="83">
        <v>480</v>
      </c>
      <c r="AR5" s="83">
        <v>23999976</v>
      </c>
      <c r="AS5" s="83">
        <v>23999976</v>
      </c>
      <c r="AT5" s="83">
        <v>480</v>
      </c>
      <c r="AU5" s="83">
        <v>919.59719999999959</v>
      </c>
      <c r="AV5" s="83">
        <v>23999976</v>
      </c>
      <c r="AW5" s="83">
        <v>240</v>
      </c>
      <c r="AX5" s="83">
        <v>24000775.597199995</v>
      </c>
      <c r="AY5" s="83">
        <v>23999976</v>
      </c>
      <c r="AZ5" s="83">
        <v>240</v>
      </c>
    </row>
    <row r="6" spans="1:52" x14ac:dyDescent="0.25">
      <c r="A6" s="71" t="s">
        <v>96</v>
      </c>
      <c r="B6" s="81">
        <v>4318.7849999999989</v>
      </c>
      <c r="C6" s="81">
        <v>2069.9850000000006</v>
      </c>
      <c r="D6" s="81">
        <v>1679.76</v>
      </c>
      <c r="E6" s="81">
        <v>4318.7849999999989</v>
      </c>
      <c r="F6" s="81">
        <v>2069.9850000000006</v>
      </c>
      <c r="G6" s="81">
        <v>1679.76</v>
      </c>
      <c r="H6" s="81">
        <v>4318.7849999999989</v>
      </c>
      <c r="I6" s="81">
        <v>2069.9850000000006</v>
      </c>
      <c r="J6" s="81">
        <v>2399.7599999999993</v>
      </c>
      <c r="K6" s="81">
        <v>3905.4599999999991</v>
      </c>
      <c r="L6" s="81">
        <v>1199.76</v>
      </c>
      <c r="M6" s="81">
        <v>120900</v>
      </c>
      <c r="N6" s="81">
        <v>23999976</v>
      </c>
      <c r="O6" s="81">
        <v>23999976</v>
      </c>
      <c r="P6" s="81">
        <v>480</v>
      </c>
      <c r="Q6" s="81">
        <v>6045</v>
      </c>
      <c r="R6" s="81">
        <v>4252.6000000000004</v>
      </c>
      <c r="S6" s="81">
        <v>1316.1999999999998</v>
      </c>
      <c r="T6" s="81">
        <v>23999976</v>
      </c>
      <c r="U6" s="81">
        <v>720</v>
      </c>
      <c r="V6" s="81">
        <v>1440</v>
      </c>
      <c r="W6" s="81">
        <v>23999976</v>
      </c>
      <c r="X6" s="81">
        <v>24080228</v>
      </c>
      <c r="Y6" s="81">
        <v>17444</v>
      </c>
      <c r="Z6" s="81">
        <v>23999976</v>
      </c>
      <c r="AA6" s="81">
        <v>1200</v>
      </c>
      <c r="AB6" s="81">
        <v>1920</v>
      </c>
      <c r="AC6" s="81">
        <v>23999976</v>
      </c>
      <c r="AD6" s="81">
        <v>120900</v>
      </c>
      <c r="AE6" s="81">
        <v>80612</v>
      </c>
      <c r="AF6" s="81">
        <v>17324</v>
      </c>
      <c r="AG6" s="81">
        <v>1080</v>
      </c>
      <c r="AH6" s="81">
        <v>23999976</v>
      </c>
      <c r="AI6" s="81">
        <v>23999976</v>
      </c>
      <c r="AJ6" s="81">
        <v>23999976</v>
      </c>
      <c r="AK6" s="81">
        <v>1857023.9999999995</v>
      </c>
      <c r="AL6" s="81">
        <v>25232646.719999995</v>
      </c>
      <c r="AM6" s="81">
        <v>24256856.640000001</v>
      </c>
      <c r="AN6" s="81">
        <v>23999976</v>
      </c>
      <c r="AO6" s="81">
        <v>23999976</v>
      </c>
      <c r="AP6" s="81">
        <v>240</v>
      </c>
      <c r="AQ6" s="81">
        <v>480</v>
      </c>
      <c r="AR6" s="81">
        <v>23999976</v>
      </c>
      <c r="AS6" s="81">
        <v>23999976</v>
      </c>
      <c r="AT6" s="81">
        <v>480</v>
      </c>
      <c r="AU6" s="81">
        <v>907.50000000000011</v>
      </c>
      <c r="AV6" s="81">
        <v>23999976</v>
      </c>
      <c r="AW6" s="81">
        <v>240</v>
      </c>
      <c r="AX6" s="81">
        <v>24000763.5</v>
      </c>
      <c r="AY6" s="81">
        <v>23999976</v>
      </c>
      <c r="AZ6" s="81">
        <v>240</v>
      </c>
    </row>
    <row r="7" spans="1:52" x14ac:dyDescent="0.25">
      <c r="A7" s="71" t="s">
        <v>97</v>
      </c>
      <c r="B7" s="81">
        <v>3310.1099999999997</v>
      </c>
      <c r="C7" s="81">
        <v>1914.0600000000002</v>
      </c>
      <c r="D7" s="81">
        <v>1679.76</v>
      </c>
      <c r="E7" s="81">
        <v>3310.1099999999997</v>
      </c>
      <c r="F7" s="81">
        <v>1914.0600000000002</v>
      </c>
      <c r="G7" s="81">
        <v>1679.76</v>
      </c>
      <c r="H7" s="81">
        <v>3310.1099999999997</v>
      </c>
      <c r="I7" s="81">
        <v>1914.0600000000002</v>
      </c>
      <c r="J7" s="81">
        <v>2399.7599999999993</v>
      </c>
      <c r="K7" s="81">
        <v>3747.0599999999986</v>
      </c>
      <c r="L7" s="81">
        <v>1199.76</v>
      </c>
      <c r="M7" s="81">
        <v>120900</v>
      </c>
      <c r="N7" s="81">
        <v>23999976</v>
      </c>
      <c r="O7" s="81">
        <v>23999976</v>
      </c>
      <c r="P7" s="81">
        <v>480</v>
      </c>
      <c r="Q7" s="81">
        <v>6045</v>
      </c>
      <c r="R7" s="81">
        <v>3535.9</v>
      </c>
      <c r="S7" s="81">
        <v>945.2</v>
      </c>
      <c r="T7" s="81">
        <v>23999976</v>
      </c>
      <c r="U7" s="81">
        <v>720</v>
      </c>
      <c r="V7" s="81">
        <v>1440</v>
      </c>
      <c r="W7" s="81">
        <v>23999976</v>
      </c>
      <c r="X7" s="81">
        <v>24065894</v>
      </c>
      <c r="Y7" s="81">
        <v>9056</v>
      </c>
      <c r="Z7" s="81">
        <v>23999976</v>
      </c>
      <c r="AA7" s="81">
        <v>1200</v>
      </c>
      <c r="AB7" s="81">
        <v>1920</v>
      </c>
      <c r="AC7" s="81">
        <v>23999976</v>
      </c>
      <c r="AD7" s="81">
        <v>120900</v>
      </c>
      <c r="AE7" s="81">
        <v>66278</v>
      </c>
      <c r="AF7" s="81">
        <v>8936</v>
      </c>
      <c r="AG7" s="81">
        <v>1080</v>
      </c>
      <c r="AH7" s="81">
        <v>23999976</v>
      </c>
      <c r="AI7" s="81">
        <v>23999976</v>
      </c>
      <c r="AJ7" s="81">
        <v>23999976</v>
      </c>
      <c r="AK7" s="81">
        <v>1857023.9999999995</v>
      </c>
      <c r="AL7" s="81">
        <v>25038219.84</v>
      </c>
      <c r="AM7" s="81">
        <v>24161593.920000002</v>
      </c>
      <c r="AN7" s="81">
        <v>23999976</v>
      </c>
      <c r="AO7" s="81">
        <v>23999976</v>
      </c>
      <c r="AP7" s="81">
        <v>240</v>
      </c>
      <c r="AQ7" s="81">
        <v>480</v>
      </c>
      <c r="AR7" s="81">
        <v>23999976</v>
      </c>
      <c r="AS7" s="81">
        <v>23999976</v>
      </c>
      <c r="AT7" s="81">
        <v>480</v>
      </c>
      <c r="AU7" s="81">
        <v>742.6</v>
      </c>
      <c r="AV7" s="81">
        <v>23999976</v>
      </c>
      <c r="AW7" s="81">
        <v>240</v>
      </c>
      <c r="AX7" s="81">
        <v>24000598.600000001</v>
      </c>
      <c r="AY7" s="81">
        <v>23999976</v>
      </c>
      <c r="AZ7" s="81">
        <v>240</v>
      </c>
    </row>
    <row r="8" spans="1:52" x14ac:dyDescent="0.25">
      <c r="A8" s="71" t="s">
        <v>98</v>
      </c>
      <c r="B8" s="81">
        <v>567.72314227862523</v>
      </c>
      <c r="C8" s="81">
        <v>221.1601278536202</v>
      </c>
      <c r="D8" s="81">
        <v>0</v>
      </c>
      <c r="E8" s="81">
        <v>567.72314227862523</v>
      </c>
      <c r="F8" s="81">
        <v>221.1601278536202</v>
      </c>
      <c r="G8" s="81">
        <v>0</v>
      </c>
      <c r="H8" s="81">
        <v>567.72314227862523</v>
      </c>
      <c r="I8" s="81">
        <v>221.1601278536202</v>
      </c>
      <c r="J8" s="81">
        <v>0</v>
      </c>
      <c r="K8" s="81">
        <v>537.05023132422673</v>
      </c>
      <c r="L8" s="81">
        <v>0</v>
      </c>
      <c r="M8" s="81">
        <v>0</v>
      </c>
      <c r="N8" s="81">
        <v>0</v>
      </c>
      <c r="O8" s="81">
        <v>0</v>
      </c>
      <c r="P8" s="81">
        <v>0</v>
      </c>
      <c r="Q8" s="81">
        <v>0</v>
      </c>
      <c r="R8" s="81">
        <v>453.33573377273621</v>
      </c>
      <c r="S8" s="81">
        <v>235.97422523643525</v>
      </c>
      <c r="T8" s="81">
        <v>0</v>
      </c>
      <c r="U8" s="81">
        <v>0</v>
      </c>
      <c r="V8" s="81">
        <v>0</v>
      </c>
      <c r="W8" s="81">
        <v>0</v>
      </c>
      <c r="X8" s="81">
        <v>9066.7146754547211</v>
      </c>
      <c r="Y8" s="81">
        <v>4719.4845047287072</v>
      </c>
      <c r="Z8" s="81">
        <v>0</v>
      </c>
      <c r="AA8" s="81">
        <v>0</v>
      </c>
      <c r="AB8" s="81">
        <v>0</v>
      </c>
      <c r="AC8" s="81">
        <v>0</v>
      </c>
      <c r="AD8" s="81">
        <v>0</v>
      </c>
      <c r="AE8" s="81">
        <v>9066.7146754547248</v>
      </c>
      <c r="AF8" s="81">
        <v>4719.4845047287072</v>
      </c>
      <c r="AG8" s="81">
        <v>0</v>
      </c>
      <c r="AH8" s="81">
        <v>0</v>
      </c>
      <c r="AI8" s="81">
        <v>0</v>
      </c>
      <c r="AJ8" s="81">
        <v>0</v>
      </c>
      <c r="AK8" s="81">
        <v>0</v>
      </c>
      <c r="AL8" s="81">
        <v>139264.7374149845</v>
      </c>
      <c r="AM8" s="81">
        <v>72491.281992633012</v>
      </c>
      <c r="AN8" s="81">
        <v>0</v>
      </c>
      <c r="AO8" s="81">
        <v>0</v>
      </c>
      <c r="AP8" s="81">
        <v>0</v>
      </c>
      <c r="AQ8" s="81">
        <v>0</v>
      </c>
      <c r="AR8" s="81">
        <v>0</v>
      </c>
      <c r="AS8" s="81">
        <v>0</v>
      </c>
      <c r="AT8" s="81">
        <v>0</v>
      </c>
      <c r="AU8" s="81">
        <v>151.30143196769654</v>
      </c>
      <c r="AV8" s="81">
        <v>0</v>
      </c>
      <c r="AW8" s="81">
        <v>0</v>
      </c>
      <c r="AX8" s="81">
        <v>151.30143196766377</v>
      </c>
      <c r="AY8" s="81">
        <v>0</v>
      </c>
      <c r="AZ8" s="81">
        <v>0</v>
      </c>
    </row>
    <row r="9" spans="1:52" x14ac:dyDescent="0.25">
      <c r="A9" s="71" t="s">
        <v>99</v>
      </c>
      <c r="B9" s="73">
        <v>322309.5662787162</v>
      </c>
      <c r="C9" s="73">
        <v>48911.802152229633</v>
      </c>
      <c r="D9" s="73">
        <v>0</v>
      </c>
      <c r="E9" s="73">
        <v>322309.5662787162</v>
      </c>
      <c r="F9" s="73">
        <v>48911.802152229633</v>
      </c>
      <c r="G9" s="73">
        <v>0</v>
      </c>
      <c r="H9" s="73">
        <v>322309.5662787162</v>
      </c>
      <c r="I9" s="73">
        <v>48911.802152229633</v>
      </c>
      <c r="J9" s="73">
        <v>0</v>
      </c>
      <c r="K9" s="73">
        <v>288422.9509654055</v>
      </c>
      <c r="L9" s="73">
        <v>0</v>
      </c>
      <c r="M9" s="74">
        <v>0</v>
      </c>
      <c r="N9" s="74">
        <v>0</v>
      </c>
      <c r="O9" s="74">
        <v>0</v>
      </c>
      <c r="P9" s="74">
        <v>0</v>
      </c>
      <c r="Q9" s="74">
        <v>0</v>
      </c>
      <c r="R9" s="74">
        <v>205513.28751526514</v>
      </c>
      <c r="S9" s="74">
        <v>55683.834975935868</v>
      </c>
      <c r="T9" s="74">
        <v>0</v>
      </c>
      <c r="U9" s="74">
        <v>0</v>
      </c>
      <c r="V9" s="74">
        <v>0</v>
      </c>
      <c r="W9" s="74">
        <v>0</v>
      </c>
      <c r="X9" s="74">
        <v>82205315.006106004</v>
      </c>
      <c r="Y9" s="74">
        <v>22273533.990374371</v>
      </c>
      <c r="Z9" s="74">
        <v>0</v>
      </c>
      <c r="AA9" s="74">
        <v>0</v>
      </c>
      <c r="AB9" s="74">
        <v>0</v>
      </c>
      <c r="AC9" s="74">
        <v>0</v>
      </c>
      <c r="AD9" s="74">
        <v>0</v>
      </c>
      <c r="AE9" s="74">
        <v>82205315.006106064</v>
      </c>
      <c r="AF9" s="74">
        <v>22273533.990374371</v>
      </c>
      <c r="AG9" s="74">
        <v>0</v>
      </c>
      <c r="AH9" s="74">
        <v>0</v>
      </c>
      <c r="AI9" s="74">
        <v>0</v>
      </c>
      <c r="AJ9" s="74">
        <v>0</v>
      </c>
      <c r="AK9" s="74">
        <v>0</v>
      </c>
      <c r="AL9" s="74">
        <v>19394667087.264584</v>
      </c>
      <c r="AM9" s="74">
        <v>5254985964.9354382</v>
      </c>
      <c r="AN9" s="74">
        <v>0</v>
      </c>
      <c r="AO9" s="75">
        <v>0</v>
      </c>
      <c r="AP9" s="75">
        <v>0</v>
      </c>
      <c r="AQ9" s="75">
        <v>0</v>
      </c>
      <c r="AR9" s="75">
        <v>0</v>
      </c>
      <c r="AS9" s="75">
        <v>0</v>
      </c>
      <c r="AT9" s="75">
        <v>0</v>
      </c>
      <c r="AU9" s="75">
        <v>22892.123315475506</v>
      </c>
      <c r="AV9" s="75">
        <v>0</v>
      </c>
      <c r="AW9" s="75">
        <v>0</v>
      </c>
      <c r="AX9" s="75">
        <v>22892.123315465586</v>
      </c>
      <c r="AY9" s="75">
        <v>0</v>
      </c>
      <c r="AZ9" s="75">
        <v>0</v>
      </c>
    </row>
    <row r="10" spans="1:52" x14ac:dyDescent="0.25">
      <c r="A10" s="71" t="s">
        <v>100</v>
      </c>
      <c r="B10" s="76">
        <v>4.2813807793117567E-2</v>
      </c>
      <c r="C10" s="76">
        <v>0.31147448082948664</v>
      </c>
      <c r="D10" s="77" t="s">
        <v>101</v>
      </c>
      <c r="E10" s="76">
        <v>4.2813807793117567E-2</v>
      </c>
      <c r="F10" s="76">
        <v>0.31147448082948664</v>
      </c>
      <c r="G10" s="77" t="s">
        <v>101</v>
      </c>
      <c r="H10" s="76">
        <v>4.2813807793117567E-2</v>
      </c>
      <c r="I10" s="76">
        <v>0.31147448082948664</v>
      </c>
      <c r="J10" s="77" t="s">
        <v>101</v>
      </c>
      <c r="K10" s="76">
        <v>7.9598159247507863E-2</v>
      </c>
      <c r="L10" s="77" t="s">
        <v>101</v>
      </c>
      <c r="M10" s="77" t="s">
        <v>101</v>
      </c>
      <c r="N10" s="77" t="s">
        <v>101</v>
      </c>
      <c r="O10" s="77" t="s">
        <v>101</v>
      </c>
      <c r="P10" s="77" t="s">
        <v>101</v>
      </c>
      <c r="Q10" s="77" t="s">
        <v>101</v>
      </c>
      <c r="R10" s="76">
        <v>1.9753426127806558E-2</v>
      </c>
      <c r="S10" s="76">
        <v>0.21782302464990347</v>
      </c>
      <c r="T10" s="77" t="s">
        <v>101</v>
      </c>
      <c r="U10" s="77" t="s">
        <v>101</v>
      </c>
      <c r="V10" s="77" t="s">
        <v>101</v>
      </c>
      <c r="W10" s="77" t="s">
        <v>101</v>
      </c>
      <c r="X10" s="76">
        <v>1.9753426127890744E-2</v>
      </c>
      <c r="Y10" s="76">
        <v>0.21782302464987371</v>
      </c>
      <c r="Z10" s="77" t="s">
        <v>101</v>
      </c>
      <c r="AA10" s="77" t="s">
        <v>101</v>
      </c>
      <c r="AB10" s="77" t="s">
        <v>101</v>
      </c>
      <c r="AC10" s="77" t="s">
        <v>101</v>
      </c>
      <c r="AD10" s="77" t="s">
        <v>101</v>
      </c>
      <c r="AE10" s="76">
        <v>1.9753426127788923E-2</v>
      </c>
      <c r="AF10" s="76">
        <v>0.21782302464987371</v>
      </c>
      <c r="AG10" s="77" t="s">
        <v>101</v>
      </c>
      <c r="AH10" s="77" t="s">
        <v>101</v>
      </c>
      <c r="AI10" s="77" t="s">
        <v>101</v>
      </c>
      <c r="AJ10" s="77" t="s">
        <v>101</v>
      </c>
      <c r="AK10" s="77" t="s">
        <v>101</v>
      </c>
      <c r="AL10" s="76">
        <v>1.9753426127636399E-2</v>
      </c>
      <c r="AM10" s="76">
        <v>0.21782302464818332</v>
      </c>
      <c r="AN10" s="77" t="s">
        <v>101</v>
      </c>
      <c r="AO10" s="77" t="s">
        <v>101</v>
      </c>
      <c r="AP10" s="77" t="s">
        <v>101</v>
      </c>
      <c r="AQ10" s="77" t="s">
        <v>101</v>
      </c>
      <c r="AR10" s="77" t="s">
        <v>101</v>
      </c>
      <c r="AS10" s="77" t="s">
        <v>101</v>
      </c>
      <c r="AT10" s="77" t="s">
        <v>101</v>
      </c>
      <c r="AU10" s="76">
        <v>0.14149137294546632</v>
      </c>
      <c r="AV10" s="77" t="s">
        <v>101</v>
      </c>
      <c r="AW10" s="77" t="s">
        <v>101</v>
      </c>
      <c r="AX10" s="76">
        <v>0.14149137304060694</v>
      </c>
      <c r="AY10" s="77" t="s">
        <v>101</v>
      </c>
      <c r="AZ10" s="77" t="s">
        <v>101</v>
      </c>
    </row>
    <row r="11" spans="1:52" x14ac:dyDescent="0.25">
      <c r="A11" s="71" t="s">
        <v>102</v>
      </c>
      <c r="B11" s="78">
        <v>3.1442439096845245</v>
      </c>
      <c r="C11" s="78">
        <v>3.0917237499978554</v>
      </c>
      <c r="D11" s="77" t="s">
        <v>101</v>
      </c>
      <c r="E11" s="78">
        <v>3.1442439096845245</v>
      </c>
      <c r="F11" s="78">
        <v>3.0917237499978554</v>
      </c>
      <c r="G11" s="77" t="s">
        <v>101</v>
      </c>
      <c r="H11" s="78">
        <v>3.1442439096845245</v>
      </c>
      <c r="I11" s="78">
        <v>3.0917237499978554</v>
      </c>
      <c r="J11" s="77" t="s">
        <v>101</v>
      </c>
      <c r="K11" s="78">
        <v>3.1279558778690162</v>
      </c>
      <c r="L11" s="77" t="s">
        <v>101</v>
      </c>
      <c r="M11" s="77" t="s">
        <v>101</v>
      </c>
      <c r="N11" s="77" t="s">
        <v>101</v>
      </c>
      <c r="O11" s="77" t="s">
        <v>101</v>
      </c>
      <c r="P11" s="77" t="s">
        <v>101</v>
      </c>
      <c r="Q11" s="77" t="s">
        <v>101</v>
      </c>
      <c r="R11" s="78">
        <v>2.7357052676523423</v>
      </c>
      <c r="S11" s="78">
        <v>2.8924069194637552</v>
      </c>
      <c r="T11" s="77" t="s">
        <v>101</v>
      </c>
      <c r="U11" s="77" t="s">
        <v>101</v>
      </c>
      <c r="V11" s="77" t="s">
        <v>101</v>
      </c>
      <c r="W11" s="77" t="s">
        <v>101</v>
      </c>
      <c r="X11" s="78">
        <v>2.7357052676523499</v>
      </c>
      <c r="Y11" s="78">
        <v>2.8924069194637423</v>
      </c>
      <c r="Z11" s="77" t="s">
        <v>101</v>
      </c>
      <c r="AA11" s="77" t="s">
        <v>101</v>
      </c>
      <c r="AB11" s="77" t="s">
        <v>101</v>
      </c>
      <c r="AC11" s="77" t="s">
        <v>101</v>
      </c>
      <c r="AD11" s="77" t="s">
        <v>101</v>
      </c>
      <c r="AE11" s="78">
        <v>2.7357052676523406</v>
      </c>
      <c r="AF11" s="78">
        <v>2.8924069194637423</v>
      </c>
      <c r="AG11" s="77" t="s">
        <v>101</v>
      </c>
      <c r="AH11" s="77" t="s">
        <v>101</v>
      </c>
      <c r="AI11" s="77" t="s">
        <v>101</v>
      </c>
      <c r="AJ11" s="77" t="s">
        <v>101</v>
      </c>
      <c r="AK11" s="77" t="s">
        <v>101</v>
      </c>
      <c r="AL11" s="78">
        <v>2.7357052676523415</v>
      </c>
      <c r="AM11" s="78">
        <v>2.8924069194632289</v>
      </c>
      <c r="AN11" s="77" t="s">
        <v>101</v>
      </c>
      <c r="AO11" s="77" t="s">
        <v>101</v>
      </c>
      <c r="AP11" s="77" t="s">
        <v>101</v>
      </c>
      <c r="AQ11" s="77" t="s">
        <v>101</v>
      </c>
      <c r="AR11" s="77" t="s">
        <v>101</v>
      </c>
      <c r="AS11" s="77" t="s">
        <v>101</v>
      </c>
      <c r="AT11" s="77" t="s">
        <v>101</v>
      </c>
      <c r="AU11" s="78">
        <v>2.9588850403022513</v>
      </c>
      <c r="AV11" s="77" t="s">
        <v>101</v>
      </c>
      <c r="AW11" s="77" t="s">
        <v>101</v>
      </c>
      <c r="AX11" s="78">
        <v>2.9588850403165421</v>
      </c>
      <c r="AY11" s="77" t="s">
        <v>101</v>
      </c>
      <c r="AZ11" s="77" t="s">
        <v>101</v>
      </c>
    </row>
    <row r="12" spans="1:52" x14ac:dyDescent="0.25">
      <c r="A12" s="71" t="s">
        <v>103</v>
      </c>
      <c r="B12" s="76">
        <v>0.13067750075912829</v>
      </c>
      <c r="C12" s="76">
        <v>0.10614929419885243</v>
      </c>
      <c r="D12" s="79">
        <v>0</v>
      </c>
      <c r="E12" s="76">
        <v>0.13067750075912829</v>
      </c>
      <c r="F12" s="76">
        <v>0.10614929419885243</v>
      </c>
      <c r="G12" s="79">
        <v>0</v>
      </c>
      <c r="H12" s="76">
        <v>0.13067750075912829</v>
      </c>
      <c r="I12" s="76">
        <v>0.10614929419885243</v>
      </c>
      <c r="J12" s="79">
        <v>0</v>
      </c>
      <c r="K12" s="76">
        <v>0.13659427677328795</v>
      </c>
      <c r="L12" s="79">
        <v>0</v>
      </c>
      <c r="M12" s="79">
        <v>0</v>
      </c>
      <c r="N12" s="79">
        <v>0</v>
      </c>
      <c r="O12" s="79">
        <v>0</v>
      </c>
      <c r="P12" s="79">
        <v>0</v>
      </c>
      <c r="Q12" s="79">
        <v>0</v>
      </c>
      <c r="R12" s="76">
        <v>0.10652319957796745</v>
      </c>
      <c r="S12" s="76">
        <v>0.17892900901357464</v>
      </c>
      <c r="T12" s="79">
        <v>0</v>
      </c>
      <c r="U12" s="79">
        <v>0</v>
      </c>
      <c r="V12" s="79">
        <v>0</v>
      </c>
      <c r="W12" s="79">
        <v>0</v>
      </c>
      <c r="X12" s="80">
        <v>3.7652014677941938E-4</v>
      </c>
      <c r="Y12" s="76">
        <v>0.26974192164608479</v>
      </c>
      <c r="Z12" s="79">
        <v>0</v>
      </c>
      <c r="AA12" s="79">
        <v>0</v>
      </c>
      <c r="AB12" s="79">
        <v>0</v>
      </c>
      <c r="AC12" s="79">
        <v>0</v>
      </c>
      <c r="AD12" s="79">
        <v>0</v>
      </c>
      <c r="AE12" s="76">
        <v>0.11238577678908086</v>
      </c>
      <c r="AF12" s="76">
        <v>0.27160474848775057</v>
      </c>
      <c r="AG12" s="79">
        <v>0</v>
      </c>
      <c r="AH12" s="79">
        <v>0</v>
      </c>
      <c r="AI12" s="79">
        <v>0</v>
      </c>
      <c r="AJ12" s="79">
        <v>0</v>
      </c>
      <c r="AK12" s="79">
        <v>0</v>
      </c>
      <c r="AL12" s="76">
        <v>5.5190168614541162E-3</v>
      </c>
      <c r="AM12" s="76">
        <v>2.9883872670269018E-3</v>
      </c>
      <c r="AN12" s="79">
        <v>0</v>
      </c>
      <c r="AO12" s="79">
        <v>0</v>
      </c>
      <c r="AP12" s="79">
        <v>0</v>
      </c>
      <c r="AQ12" s="79">
        <v>0</v>
      </c>
      <c r="AR12" s="79">
        <v>0</v>
      </c>
      <c r="AS12" s="79">
        <v>0</v>
      </c>
      <c r="AT12" s="79">
        <v>0</v>
      </c>
      <c r="AU12" s="76">
        <v>0.16453011380166949</v>
      </c>
      <c r="AV12" s="79">
        <v>0</v>
      </c>
      <c r="AW12" s="79">
        <v>0</v>
      </c>
      <c r="AX12" s="80">
        <v>6.3040226077241883E-6</v>
      </c>
      <c r="AY12" s="79">
        <v>0</v>
      </c>
      <c r="AZ12" s="79">
        <v>0</v>
      </c>
    </row>
    <row r="13" spans="1:52" x14ac:dyDescent="0.25">
      <c r="A13" s="71" t="s">
        <v>104</v>
      </c>
      <c r="B13" s="73">
        <v>2350.71</v>
      </c>
      <c r="C13" s="73">
        <v>1488.8100000000002</v>
      </c>
      <c r="D13" s="73">
        <v>1679.76</v>
      </c>
      <c r="E13" s="73">
        <v>2350.71</v>
      </c>
      <c r="F13" s="73">
        <v>1488.8100000000002</v>
      </c>
      <c r="G13" s="73">
        <v>1679.76</v>
      </c>
      <c r="H13" s="73">
        <v>2350.71</v>
      </c>
      <c r="I13" s="73">
        <v>1488.8100000000002</v>
      </c>
      <c r="J13" s="73">
        <v>2399.7599999999993</v>
      </c>
      <c r="K13" s="73">
        <v>2107.71</v>
      </c>
      <c r="L13" s="73">
        <v>1199.76</v>
      </c>
      <c r="M13" s="74">
        <v>120900</v>
      </c>
      <c r="N13" s="74">
        <v>23999976</v>
      </c>
      <c r="O13" s="74">
        <v>23999976</v>
      </c>
      <c r="P13" s="74">
        <v>480</v>
      </c>
      <c r="Q13" s="74">
        <v>6045</v>
      </c>
      <c r="R13" s="74">
        <v>2976.9000000000005</v>
      </c>
      <c r="S13" s="74">
        <v>714.1</v>
      </c>
      <c r="T13" s="74">
        <v>23999976</v>
      </c>
      <c r="U13" s="74">
        <v>720</v>
      </c>
      <c r="V13" s="74">
        <v>1440</v>
      </c>
      <c r="W13" s="74">
        <v>23999976</v>
      </c>
      <c r="X13" s="74">
        <v>24054714</v>
      </c>
      <c r="Y13" s="74">
        <v>5402</v>
      </c>
      <c r="Z13" s="74">
        <v>23999976</v>
      </c>
      <c r="AA13" s="74">
        <v>1200</v>
      </c>
      <c r="AB13" s="74">
        <v>1920</v>
      </c>
      <c r="AC13" s="74">
        <v>23999976</v>
      </c>
      <c r="AD13" s="74">
        <v>120900</v>
      </c>
      <c r="AE13" s="74">
        <v>55098</v>
      </c>
      <c r="AF13" s="74">
        <v>5282</v>
      </c>
      <c r="AG13" s="74">
        <v>1080</v>
      </c>
      <c r="AH13" s="74">
        <v>23999976</v>
      </c>
      <c r="AI13" s="74">
        <v>23999976</v>
      </c>
      <c r="AJ13" s="74">
        <v>23999976</v>
      </c>
      <c r="AK13" s="74">
        <v>1857023.9999999995</v>
      </c>
      <c r="AL13" s="74">
        <v>24840751.680000003</v>
      </c>
      <c r="AM13" s="74">
        <v>24071891.52</v>
      </c>
      <c r="AN13" s="74">
        <v>23999976</v>
      </c>
      <c r="AO13" s="75">
        <v>23999976</v>
      </c>
      <c r="AP13" s="75">
        <v>240</v>
      </c>
      <c r="AQ13" s="75">
        <v>480</v>
      </c>
      <c r="AR13" s="75">
        <v>23999976</v>
      </c>
      <c r="AS13" s="75">
        <v>23999976</v>
      </c>
      <c r="AT13" s="75">
        <v>480</v>
      </c>
      <c r="AU13" s="75">
        <v>489.80000000000007</v>
      </c>
      <c r="AV13" s="75">
        <v>23999976</v>
      </c>
      <c r="AW13" s="75">
        <v>240</v>
      </c>
      <c r="AX13" s="75">
        <v>24000345.800000001</v>
      </c>
      <c r="AY13" s="75">
        <v>23999976</v>
      </c>
      <c r="AZ13" s="75">
        <v>240</v>
      </c>
    </row>
    <row r="14" spans="1:52" x14ac:dyDescent="0.25">
      <c r="A14" s="71" t="s">
        <v>105</v>
      </c>
      <c r="B14" s="73">
        <v>6119.46</v>
      </c>
      <c r="C14" s="73">
        <v>2809.1099999999992</v>
      </c>
      <c r="D14" s="73">
        <v>1679.76</v>
      </c>
      <c r="E14" s="73">
        <v>6119.46</v>
      </c>
      <c r="F14" s="73">
        <v>2809.1099999999992</v>
      </c>
      <c r="G14" s="73">
        <v>1679.76</v>
      </c>
      <c r="H14" s="73">
        <v>6119.46</v>
      </c>
      <c r="I14" s="73">
        <v>2809.1099999999992</v>
      </c>
      <c r="J14" s="73">
        <v>2399.7599999999993</v>
      </c>
      <c r="K14" s="73">
        <v>5579.46</v>
      </c>
      <c r="L14" s="73">
        <v>1199.76</v>
      </c>
      <c r="M14" s="74">
        <v>120900</v>
      </c>
      <c r="N14" s="74">
        <v>23999976</v>
      </c>
      <c r="O14" s="74">
        <v>23999976</v>
      </c>
      <c r="P14" s="74">
        <v>480</v>
      </c>
      <c r="Q14" s="74">
        <v>6045</v>
      </c>
      <c r="R14" s="74">
        <v>5641.3</v>
      </c>
      <c r="S14" s="74">
        <v>2132.4</v>
      </c>
      <c r="T14" s="74">
        <v>23999976</v>
      </c>
      <c r="U14" s="74">
        <v>720</v>
      </c>
      <c r="V14" s="74">
        <v>1440</v>
      </c>
      <c r="W14" s="74">
        <v>23999976</v>
      </c>
      <c r="X14" s="74">
        <v>24108002</v>
      </c>
      <c r="Y14" s="74">
        <v>33768</v>
      </c>
      <c r="Z14" s="74">
        <v>23999976</v>
      </c>
      <c r="AA14" s="74">
        <v>1200</v>
      </c>
      <c r="AB14" s="74">
        <v>1920</v>
      </c>
      <c r="AC14" s="74">
        <v>23999976</v>
      </c>
      <c r="AD14" s="74">
        <v>120900</v>
      </c>
      <c r="AE14" s="74">
        <v>108386</v>
      </c>
      <c r="AF14" s="74">
        <v>33648</v>
      </c>
      <c r="AG14" s="74">
        <v>1080</v>
      </c>
      <c r="AH14" s="74">
        <v>23999976</v>
      </c>
      <c r="AI14" s="74">
        <v>23999976</v>
      </c>
      <c r="AJ14" s="74">
        <v>23999976</v>
      </c>
      <c r="AK14" s="74">
        <v>1857023.9999999995</v>
      </c>
      <c r="AL14" s="74">
        <v>25659255.359999996</v>
      </c>
      <c r="AM14" s="74">
        <v>24507593.279999997</v>
      </c>
      <c r="AN14" s="74">
        <v>23999976</v>
      </c>
      <c r="AO14" s="75">
        <v>23999976</v>
      </c>
      <c r="AP14" s="75">
        <v>240</v>
      </c>
      <c r="AQ14" s="75">
        <v>480</v>
      </c>
      <c r="AR14" s="75">
        <v>23999976</v>
      </c>
      <c r="AS14" s="75">
        <v>23999976</v>
      </c>
      <c r="AT14" s="75">
        <v>480</v>
      </c>
      <c r="AU14" s="75">
        <v>1434.3999999999999</v>
      </c>
      <c r="AV14" s="75">
        <v>23999976</v>
      </c>
      <c r="AW14" s="75">
        <v>240</v>
      </c>
      <c r="AX14" s="75">
        <v>24001290.400000006</v>
      </c>
      <c r="AY14" s="75">
        <v>23999976</v>
      </c>
      <c r="AZ14" s="75">
        <v>240</v>
      </c>
    </row>
    <row r="15" spans="1:52" x14ac:dyDescent="0.25">
      <c r="A15" s="71" t="s">
        <v>106</v>
      </c>
      <c r="B15" s="73">
        <v>3768.75</v>
      </c>
      <c r="C15" s="73">
        <v>1320.299999999999</v>
      </c>
      <c r="D15" s="73">
        <v>0</v>
      </c>
      <c r="E15" s="73">
        <v>3768.75</v>
      </c>
      <c r="F15" s="73">
        <v>1320.299999999999</v>
      </c>
      <c r="G15" s="73">
        <v>0</v>
      </c>
      <c r="H15" s="73">
        <v>3768.75</v>
      </c>
      <c r="I15" s="73">
        <v>1320.299999999999</v>
      </c>
      <c r="J15" s="73">
        <v>0</v>
      </c>
      <c r="K15" s="73">
        <v>3471.75</v>
      </c>
      <c r="L15" s="73">
        <v>0</v>
      </c>
      <c r="M15" s="74">
        <v>0</v>
      </c>
      <c r="N15" s="74">
        <v>0</v>
      </c>
      <c r="O15" s="74">
        <v>0</v>
      </c>
      <c r="P15" s="74">
        <v>0</v>
      </c>
      <c r="Q15" s="74">
        <v>0</v>
      </c>
      <c r="R15" s="74">
        <v>2664.3999999999996</v>
      </c>
      <c r="S15" s="74">
        <v>1418.3000000000002</v>
      </c>
      <c r="T15" s="74">
        <v>0</v>
      </c>
      <c r="U15" s="74">
        <v>0</v>
      </c>
      <c r="V15" s="74">
        <v>0</v>
      </c>
      <c r="W15" s="74">
        <v>0</v>
      </c>
      <c r="X15" s="74">
        <v>53288</v>
      </c>
      <c r="Y15" s="74">
        <v>28366</v>
      </c>
      <c r="Z15" s="74">
        <v>0</v>
      </c>
      <c r="AA15" s="74">
        <v>0</v>
      </c>
      <c r="AB15" s="74">
        <v>0</v>
      </c>
      <c r="AC15" s="74">
        <v>0</v>
      </c>
      <c r="AD15" s="74">
        <v>0</v>
      </c>
      <c r="AE15" s="74">
        <v>53288</v>
      </c>
      <c r="AF15" s="74">
        <v>28366</v>
      </c>
      <c r="AG15" s="74">
        <v>0</v>
      </c>
      <c r="AH15" s="74">
        <v>0</v>
      </c>
      <c r="AI15" s="74">
        <v>0</v>
      </c>
      <c r="AJ15" s="74">
        <v>0</v>
      </c>
      <c r="AK15" s="74">
        <v>0</v>
      </c>
      <c r="AL15" s="74">
        <v>818503.67999999225</v>
      </c>
      <c r="AM15" s="74">
        <v>435701.75999999791</v>
      </c>
      <c r="AN15" s="74">
        <v>0</v>
      </c>
      <c r="AO15" s="75">
        <v>0</v>
      </c>
      <c r="AP15" s="75">
        <v>0</v>
      </c>
      <c r="AQ15" s="75">
        <v>0</v>
      </c>
      <c r="AR15" s="75">
        <v>0</v>
      </c>
      <c r="AS15" s="75">
        <v>0</v>
      </c>
      <c r="AT15" s="75">
        <v>0</v>
      </c>
      <c r="AU15" s="75">
        <v>944.5999999999998</v>
      </c>
      <c r="AV15" s="75">
        <v>0</v>
      </c>
      <c r="AW15" s="75">
        <v>0</v>
      </c>
      <c r="AX15" s="75">
        <v>944.60000000521541</v>
      </c>
      <c r="AY15" s="75">
        <v>0</v>
      </c>
      <c r="AZ15" s="75">
        <v>0</v>
      </c>
    </row>
    <row r="16" spans="1:52" x14ac:dyDescent="0.25">
      <c r="A16" s="71" t="s">
        <v>107</v>
      </c>
      <c r="B16" s="73">
        <v>17.952982099882909</v>
      </c>
      <c r="C16" s="73">
        <v>6.9936973163148561</v>
      </c>
      <c r="D16" s="73">
        <v>0</v>
      </c>
      <c r="E16" s="73">
        <v>17.952982099882909</v>
      </c>
      <c r="F16" s="73">
        <v>6.9936973163148561</v>
      </c>
      <c r="G16" s="73">
        <v>0</v>
      </c>
      <c r="H16" s="73">
        <v>17.952982099882909</v>
      </c>
      <c r="I16" s="73">
        <v>6.9936973163148561</v>
      </c>
      <c r="J16" s="73">
        <v>0</v>
      </c>
      <c r="K16" s="73">
        <v>16.983019489048626</v>
      </c>
      <c r="L16" s="73">
        <v>0</v>
      </c>
      <c r="M16" s="74">
        <v>0</v>
      </c>
      <c r="N16" s="74">
        <v>0</v>
      </c>
      <c r="O16" s="74">
        <v>0</v>
      </c>
      <c r="P16" s="74">
        <v>0</v>
      </c>
      <c r="Q16" s="74">
        <v>0</v>
      </c>
      <c r="R16" s="74">
        <v>14.335734634655635</v>
      </c>
      <c r="S16" s="74">
        <v>7.4621602084072052</v>
      </c>
      <c r="T16" s="74">
        <v>0</v>
      </c>
      <c r="U16" s="74">
        <v>0</v>
      </c>
      <c r="V16" s="74">
        <v>0</v>
      </c>
      <c r="W16" s="74">
        <v>0</v>
      </c>
      <c r="X16" s="74">
        <v>286.71469269311262</v>
      </c>
      <c r="Y16" s="74">
        <v>149.24320416814419</v>
      </c>
      <c r="Z16" s="74">
        <v>0</v>
      </c>
      <c r="AA16" s="74">
        <v>0</v>
      </c>
      <c r="AB16" s="74">
        <v>0</v>
      </c>
      <c r="AC16" s="74">
        <v>0</v>
      </c>
      <c r="AD16" s="74">
        <v>0</v>
      </c>
      <c r="AE16" s="74">
        <v>286.71469269311274</v>
      </c>
      <c r="AF16" s="74">
        <v>149.24320416814419</v>
      </c>
      <c r="AG16" s="74">
        <v>0</v>
      </c>
      <c r="AH16" s="74">
        <v>0</v>
      </c>
      <c r="AI16" s="74">
        <v>0</v>
      </c>
      <c r="AJ16" s="74">
        <v>0</v>
      </c>
      <c r="AK16" s="74">
        <v>0</v>
      </c>
      <c r="AL16" s="74">
        <v>4403.9376797662089</v>
      </c>
      <c r="AM16" s="74">
        <v>2292.3756160226967</v>
      </c>
      <c r="AN16" s="74">
        <v>0</v>
      </c>
      <c r="AO16" s="75">
        <v>0</v>
      </c>
      <c r="AP16" s="75">
        <v>0</v>
      </c>
      <c r="AQ16" s="75">
        <v>0</v>
      </c>
      <c r="AR16" s="75">
        <v>0</v>
      </c>
      <c r="AS16" s="75">
        <v>0</v>
      </c>
      <c r="AT16" s="75">
        <v>0</v>
      </c>
      <c r="AU16" s="75">
        <v>4.7845713826293261</v>
      </c>
      <c r="AV16" s="75">
        <v>0</v>
      </c>
      <c r="AW16" s="75">
        <v>0</v>
      </c>
      <c r="AX16" s="75">
        <v>4.7845713826282896</v>
      </c>
      <c r="AY16" s="75">
        <v>0</v>
      </c>
      <c r="AZ16" s="75">
        <v>0</v>
      </c>
    </row>
  </sheetData>
  <mergeCells count="12">
    <mergeCell ref="T1:Z1"/>
    <mergeCell ref="AA1:AG1"/>
    <mergeCell ref="B1:D1"/>
    <mergeCell ref="E1:G1"/>
    <mergeCell ref="H1:J1"/>
    <mergeCell ref="K1:L1"/>
    <mergeCell ref="M1:S1"/>
    <mergeCell ref="AH1:AN1"/>
    <mergeCell ref="AO1:AQ1"/>
    <mergeCell ref="AR1:AT1"/>
    <mergeCell ref="AU1:AW1"/>
    <mergeCell ref="AX1:AZ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B1:AK151"/>
  <sheetViews>
    <sheetView showGridLines="0" tabSelected="1" topLeftCell="G28" zoomScale="70" zoomScaleNormal="70" workbookViewId="0">
      <selection activeCell="I59" sqref="I59:M61"/>
    </sheetView>
  </sheetViews>
  <sheetFormatPr defaultRowHeight="15" x14ac:dyDescent="0.25"/>
  <cols>
    <col min="2" max="2" width="10.140625" bestFit="1" customWidth="1"/>
    <col min="3" max="3" width="14" customWidth="1"/>
    <col min="4" max="4" width="17.7109375" bestFit="1" customWidth="1"/>
    <col min="5" max="5" width="16.28515625" bestFit="1" customWidth="1"/>
    <col min="6" max="6" width="20.85546875" customWidth="1"/>
    <col min="7" max="7" width="14.5703125" customWidth="1"/>
    <col min="8" max="8" width="20.85546875" customWidth="1"/>
    <col min="9" max="9" width="20.85546875" bestFit="1" customWidth="1"/>
    <col min="10" max="10" width="22.42578125" customWidth="1"/>
    <col min="11" max="11" width="16.5703125" customWidth="1"/>
    <col min="12" max="12" width="20.85546875" customWidth="1"/>
    <col min="13" max="13" width="18" customWidth="1"/>
    <col min="14" max="14" width="14.42578125" customWidth="1"/>
    <col min="15" max="16" width="20.85546875" customWidth="1"/>
    <col min="17" max="17" width="14.42578125" customWidth="1"/>
    <col min="18" max="18" width="20.85546875" customWidth="1"/>
    <col min="19" max="19" width="14.42578125" customWidth="1"/>
    <col min="20" max="20" width="20.85546875" customWidth="1"/>
    <col min="21" max="21" width="18" customWidth="1"/>
    <col min="22" max="22" width="18" bestFit="1" customWidth="1"/>
    <col min="23" max="23" width="18" customWidth="1"/>
    <col min="24" max="24" width="16" bestFit="1" customWidth="1"/>
    <col min="25" max="25" width="16.7109375" bestFit="1" customWidth="1"/>
    <col min="26" max="26" width="17" bestFit="1" customWidth="1"/>
    <col min="27" max="29" width="18" bestFit="1" customWidth="1"/>
    <col min="30" max="30" width="10.5703125" customWidth="1"/>
    <col min="31" max="31" width="11.85546875" bestFit="1" customWidth="1"/>
    <col min="32" max="32" width="12.140625" customWidth="1"/>
    <col min="33" max="33" width="11.28515625" bestFit="1" customWidth="1"/>
    <col min="34" max="34" width="18" bestFit="1" customWidth="1"/>
    <col min="35" max="35" width="10.28515625" customWidth="1"/>
    <col min="36" max="36" width="11.85546875" bestFit="1" customWidth="1"/>
    <col min="37" max="37" width="18" bestFit="1" customWidth="1"/>
  </cols>
  <sheetData>
    <row r="1" spans="2:14" ht="15.75" thickBot="1" x14ac:dyDescent="0.3"/>
    <row r="2" spans="2:14" x14ac:dyDescent="0.25">
      <c r="B2" s="14"/>
      <c r="C2" s="86" t="s">
        <v>3</v>
      </c>
      <c r="D2" s="86"/>
      <c r="E2" s="86"/>
      <c r="F2" s="33"/>
      <c r="G2" s="34"/>
    </row>
    <row r="3" spans="2:14" x14ac:dyDescent="0.25">
      <c r="B3" s="35" t="s">
        <v>53</v>
      </c>
      <c r="C3" s="32" t="s">
        <v>54</v>
      </c>
      <c r="D3" s="32" t="s">
        <v>55</v>
      </c>
      <c r="E3" s="32" t="s">
        <v>56</v>
      </c>
      <c r="F3" s="32" t="s">
        <v>57</v>
      </c>
      <c r="G3" s="36" t="s">
        <v>5</v>
      </c>
    </row>
    <row r="4" spans="2:14" x14ac:dyDescent="0.25">
      <c r="B4" s="37">
        <v>1</v>
      </c>
      <c r="C4" s="65">
        <v>543</v>
      </c>
      <c r="D4" s="38">
        <v>785</v>
      </c>
      <c r="E4" s="38">
        <v>445</v>
      </c>
      <c r="F4" s="65">
        <v>2333</v>
      </c>
      <c r="G4" s="66">
        <v>235</v>
      </c>
      <c r="M4" s="2"/>
    </row>
    <row r="5" spans="2:14" ht="15.75" thickBot="1" x14ac:dyDescent="0.3">
      <c r="B5" s="37">
        <f>B4+1</f>
        <v>2</v>
      </c>
      <c r="C5" s="65">
        <v>789</v>
      </c>
      <c r="D5" s="38">
        <v>467</v>
      </c>
      <c r="E5" s="38">
        <v>324</v>
      </c>
      <c r="F5" s="65">
        <v>3532</v>
      </c>
      <c r="G5" s="66">
        <v>454</v>
      </c>
    </row>
    <row r="6" spans="2:14" ht="18.75" x14ac:dyDescent="0.3">
      <c r="B6" s="37">
        <f t="shared" ref="B6:B27" si="0">B5+1</f>
        <v>3</v>
      </c>
      <c r="C6" s="65">
        <v>467</v>
      </c>
      <c r="D6" s="38">
        <v>399</v>
      </c>
      <c r="E6" s="38">
        <v>478</v>
      </c>
      <c r="F6" s="65">
        <v>435</v>
      </c>
      <c r="G6" s="66">
        <v>238</v>
      </c>
      <c r="I6" s="14"/>
      <c r="J6" s="113" t="s">
        <v>16</v>
      </c>
      <c r="K6" s="114" t="s">
        <v>6</v>
      </c>
      <c r="L6" s="114" t="s">
        <v>7</v>
      </c>
      <c r="M6" s="114" t="s">
        <v>8</v>
      </c>
      <c r="N6" s="115" t="s">
        <v>9</v>
      </c>
    </row>
    <row r="7" spans="2:14" x14ac:dyDescent="0.25">
      <c r="B7" s="37">
        <f t="shared" si="0"/>
        <v>4</v>
      </c>
      <c r="C7" s="65">
        <v>965</v>
      </c>
      <c r="D7" s="38">
        <v>790</v>
      </c>
      <c r="E7" s="38">
        <v>256</v>
      </c>
      <c r="F7" s="65">
        <v>524</v>
      </c>
      <c r="G7" s="66">
        <v>179</v>
      </c>
      <c r="I7" s="116" t="s">
        <v>12</v>
      </c>
      <c r="J7" s="38">
        <v>450</v>
      </c>
      <c r="K7" s="117">
        <v>39.99</v>
      </c>
      <c r="L7" s="117">
        <v>39.99</v>
      </c>
      <c r="M7" s="117">
        <v>39.99</v>
      </c>
      <c r="N7" s="118">
        <v>999999</v>
      </c>
    </row>
    <row r="8" spans="2:14" x14ac:dyDescent="0.25">
      <c r="B8" s="37">
        <f t="shared" si="0"/>
        <v>5</v>
      </c>
      <c r="C8" s="65">
        <v>688</v>
      </c>
      <c r="D8" s="38">
        <v>412</v>
      </c>
      <c r="E8" s="38">
        <v>345</v>
      </c>
      <c r="F8" s="65">
        <v>745</v>
      </c>
      <c r="G8" s="66">
        <v>489</v>
      </c>
      <c r="I8" s="116" t="s">
        <v>34</v>
      </c>
      <c r="J8" s="38">
        <v>500</v>
      </c>
      <c r="K8" s="119">
        <v>999999</v>
      </c>
      <c r="L8" s="119">
        <v>999999</v>
      </c>
      <c r="M8" s="119">
        <v>999999</v>
      </c>
      <c r="N8" s="120">
        <v>39.99</v>
      </c>
    </row>
    <row r="9" spans="2:14" x14ac:dyDescent="0.25">
      <c r="B9" s="37">
        <f t="shared" si="0"/>
        <v>6</v>
      </c>
      <c r="C9" s="65">
        <v>1013</v>
      </c>
      <c r="D9" s="38">
        <v>455</v>
      </c>
      <c r="E9" s="38">
        <v>211</v>
      </c>
      <c r="F9" s="65">
        <v>1456</v>
      </c>
      <c r="G9" s="66">
        <v>522</v>
      </c>
      <c r="I9" s="116" t="s">
        <v>13</v>
      </c>
      <c r="J9" s="38">
        <v>900</v>
      </c>
      <c r="K9" s="117">
        <v>59.99</v>
      </c>
      <c r="L9" s="117">
        <v>59.99</v>
      </c>
      <c r="M9" s="117">
        <v>59.99</v>
      </c>
      <c r="N9" s="118">
        <v>999999</v>
      </c>
    </row>
    <row r="10" spans="2:14" x14ac:dyDescent="0.25">
      <c r="B10" s="37">
        <f t="shared" si="0"/>
        <v>7</v>
      </c>
      <c r="C10" s="65">
        <v>335</v>
      </c>
      <c r="D10" s="38">
        <v>588</v>
      </c>
      <c r="E10" s="38">
        <v>319</v>
      </c>
      <c r="F10" s="65">
        <v>425</v>
      </c>
      <c r="G10" s="66">
        <v>296</v>
      </c>
      <c r="I10" s="116" t="s">
        <v>14</v>
      </c>
      <c r="J10" s="38">
        <v>1E+16</v>
      </c>
      <c r="K10" s="117">
        <v>69.989999999999995</v>
      </c>
      <c r="L10" s="117">
        <v>69.989999999999995</v>
      </c>
      <c r="M10" s="117">
        <v>99.99</v>
      </c>
      <c r="N10" s="120">
        <v>49.99</v>
      </c>
    </row>
    <row r="11" spans="2:14" x14ac:dyDescent="0.25">
      <c r="B11" s="37">
        <f t="shared" si="0"/>
        <v>8</v>
      </c>
      <c r="C11" s="65">
        <v>492</v>
      </c>
      <c r="D11" s="38">
        <v>1263</v>
      </c>
      <c r="E11" s="38">
        <v>434</v>
      </c>
      <c r="F11" s="65">
        <v>632</v>
      </c>
      <c r="G11" s="66">
        <v>454</v>
      </c>
      <c r="I11" s="37"/>
      <c r="J11" s="121" t="s">
        <v>17</v>
      </c>
      <c r="K11" s="121"/>
      <c r="L11" s="121"/>
      <c r="M11" s="121"/>
      <c r="N11" s="122"/>
    </row>
    <row r="12" spans="2:14" x14ac:dyDescent="0.25">
      <c r="B12" s="37">
        <f t="shared" si="0"/>
        <v>9</v>
      </c>
      <c r="C12" s="65">
        <v>841</v>
      </c>
      <c r="D12" s="38">
        <v>718</v>
      </c>
      <c r="E12" s="38">
        <v>454</v>
      </c>
      <c r="F12" s="65">
        <v>1486</v>
      </c>
      <c r="G12" s="66">
        <v>178</v>
      </c>
      <c r="I12" s="116" t="s">
        <v>35</v>
      </c>
      <c r="J12" s="38">
        <v>450</v>
      </c>
      <c r="K12" s="117">
        <v>0.45</v>
      </c>
      <c r="L12" s="117">
        <v>0.45</v>
      </c>
      <c r="M12" s="117">
        <v>0.45</v>
      </c>
      <c r="N12" s="118">
        <v>999999</v>
      </c>
    </row>
    <row r="13" spans="2:14" x14ac:dyDescent="0.25">
      <c r="B13" s="37">
        <f t="shared" si="0"/>
        <v>10</v>
      </c>
      <c r="C13" s="65">
        <v>509</v>
      </c>
      <c r="D13" s="38">
        <v>356</v>
      </c>
      <c r="E13" s="38">
        <v>457</v>
      </c>
      <c r="F13" s="65">
        <v>2688</v>
      </c>
      <c r="G13" s="66">
        <v>765</v>
      </c>
      <c r="I13" s="116" t="s">
        <v>36</v>
      </c>
      <c r="J13" s="38">
        <v>500</v>
      </c>
      <c r="K13" s="119">
        <v>999999</v>
      </c>
      <c r="L13" s="119">
        <v>999999</v>
      </c>
      <c r="M13" s="119">
        <v>999999</v>
      </c>
      <c r="N13" s="120">
        <v>0.45</v>
      </c>
    </row>
    <row r="14" spans="2:14" x14ac:dyDescent="0.25">
      <c r="B14" s="37">
        <f t="shared" si="0"/>
        <v>11</v>
      </c>
      <c r="C14" s="65">
        <v>875</v>
      </c>
      <c r="D14" s="38">
        <v>456</v>
      </c>
      <c r="E14" s="38">
        <v>234</v>
      </c>
      <c r="F14" s="65">
        <v>233</v>
      </c>
      <c r="G14" s="66">
        <v>254</v>
      </c>
      <c r="I14" s="116" t="s">
        <v>37</v>
      </c>
      <c r="J14" s="38">
        <v>900</v>
      </c>
      <c r="K14" s="117">
        <v>0.45</v>
      </c>
      <c r="L14" s="117">
        <v>0.4</v>
      </c>
      <c r="M14" s="117">
        <v>0.4</v>
      </c>
      <c r="N14" s="118">
        <v>999999</v>
      </c>
    </row>
    <row r="15" spans="2:14" x14ac:dyDescent="0.25">
      <c r="B15" s="37">
        <f t="shared" si="0"/>
        <v>12</v>
      </c>
      <c r="C15" s="65">
        <v>497</v>
      </c>
      <c r="D15" s="38">
        <v>245</v>
      </c>
      <c r="E15" s="38">
        <v>76</v>
      </c>
      <c r="F15" s="65">
        <v>1373</v>
      </c>
      <c r="G15" s="66">
        <v>465</v>
      </c>
      <c r="I15" s="37"/>
      <c r="J15" s="121" t="s">
        <v>18</v>
      </c>
      <c r="K15" s="121"/>
      <c r="L15" s="121"/>
      <c r="M15" s="121"/>
      <c r="N15" s="122"/>
    </row>
    <row r="16" spans="2:14" x14ac:dyDescent="0.25">
      <c r="B16" s="37">
        <f t="shared" si="0"/>
        <v>13</v>
      </c>
      <c r="C16" s="65">
        <v>547</v>
      </c>
      <c r="D16" s="38">
        <v>233</v>
      </c>
      <c r="E16" s="38">
        <v>423</v>
      </c>
      <c r="F16" s="65">
        <v>352</v>
      </c>
      <c r="G16" s="66">
        <v>378</v>
      </c>
      <c r="I16" s="116" t="s">
        <v>38</v>
      </c>
      <c r="J16" s="123" t="s">
        <v>22</v>
      </c>
      <c r="K16" s="117">
        <v>0.2</v>
      </c>
      <c r="L16" s="117">
        <v>0.2</v>
      </c>
      <c r="M16" s="117">
        <v>0.2</v>
      </c>
      <c r="N16" s="120">
        <v>0.2</v>
      </c>
    </row>
    <row r="17" spans="2:15" x14ac:dyDescent="0.25">
      <c r="B17" s="37">
        <f t="shared" si="0"/>
        <v>14</v>
      </c>
      <c r="C17" s="65">
        <v>235</v>
      </c>
      <c r="D17" s="38">
        <v>454</v>
      </c>
      <c r="E17" s="38">
        <v>97</v>
      </c>
      <c r="F17" s="65">
        <v>588</v>
      </c>
      <c r="G17" s="66">
        <v>188</v>
      </c>
      <c r="I17" s="116" t="s">
        <v>39</v>
      </c>
      <c r="J17" s="38">
        <v>300</v>
      </c>
      <c r="K17" s="119">
        <v>999999</v>
      </c>
      <c r="L17" s="119">
        <v>999999</v>
      </c>
      <c r="M17" s="117">
        <v>5</v>
      </c>
      <c r="N17" s="118">
        <v>999999</v>
      </c>
    </row>
    <row r="18" spans="2:15" x14ac:dyDescent="0.25">
      <c r="B18" s="37">
        <f t="shared" si="0"/>
        <v>15</v>
      </c>
      <c r="C18" s="65">
        <v>1246</v>
      </c>
      <c r="D18" s="38">
        <v>452</v>
      </c>
      <c r="E18" s="38">
        <v>643</v>
      </c>
      <c r="F18" s="65">
        <v>257</v>
      </c>
      <c r="G18" s="66">
        <v>345</v>
      </c>
      <c r="I18" s="116" t="s">
        <v>40</v>
      </c>
      <c r="J18" s="38">
        <v>1000</v>
      </c>
      <c r="K18" s="117">
        <v>10</v>
      </c>
      <c r="L18" s="119">
        <v>999999</v>
      </c>
      <c r="M18" s="119">
        <v>999999</v>
      </c>
      <c r="N18" s="118">
        <v>999999</v>
      </c>
    </row>
    <row r="19" spans="2:15" x14ac:dyDescent="0.25">
      <c r="B19" s="37">
        <f t="shared" si="0"/>
        <v>16</v>
      </c>
      <c r="C19" s="65">
        <v>635</v>
      </c>
      <c r="D19" s="38">
        <v>974</v>
      </c>
      <c r="E19" s="38">
        <v>463</v>
      </c>
      <c r="F19" s="65">
        <v>489</v>
      </c>
      <c r="G19" s="66">
        <v>139</v>
      </c>
      <c r="I19" s="116" t="s">
        <v>41</v>
      </c>
      <c r="J19" s="38">
        <v>1E+16</v>
      </c>
      <c r="K19" s="117">
        <v>20</v>
      </c>
      <c r="L19" s="117">
        <v>20</v>
      </c>
      <c r="M19" s="117">
        <v>10</v>
      </c>
      <c r="N19" s="120">
        <v>10</v>
      </c>
    </row>
    <row r="20" spans="2:15" x14ac:dyDescent="0.25">
      <c r="B20" s="37">
        <f t="shared" si="0"/>
        <v>17</v>
      </c>
      <c r="C20" s="65">
        <v>673</v>
      </c>
      <c r="D20" s="38">
        <v>346</v>
      </c>
      <c r="E20" s="38">
        <v>234</v>
      </c>
      <c r="F20" s="65">
        <v>1684</v>
      </c>
      <c r="G20" s="66">
        <v>245</v>
      </c>
      <c r="I20" s="37"/>
      <c r="J20" s="121" t="s">
        <v>19</v>
      </c>
      <c r="K20" s="121"/>
      <c r="L20" s="121"/>
      <c r="M20" s="121"/>
      <c r="N20" s="122"/>
    </row>
    <row r="21" spans="2:15" x14ac:dyDescent="0.25">
      <c r="B21" s="37">
        <f t="shared" si="0"/>
        <v>18</v>
      </c>
      <c r="C21" s="65">
        <v>342</v>
      </c>
      <c r="D21" s="38">
        <v>632</v>
      </c>
      <c r="E21" s="38">
        <v>123</v>
      </c>
      <c r="F21" s="65">
        <v>3244</v>
      </c>
      <c r="G21" s="66">
        <v>571</v>
      </c>
      <c r="I21" s="116" t="s">
        <v>42</v>
      </c>
      <c r="J21" s="123" t="s">
        <v>21</v>
      </c>
      <c r="K21" s="117">
        <v>2</v>
      </c>
      <c r="L21" s="117">
        <v>2</v>
      </c>
      <c r="M21" s="117">
        <f>0.03*1024</f>
        <v>30.72</v>
      </c>
      <c r="N21" s="124">
        <v>0.1</v>
      </c>
    </row>
    <row r="22" spans="2:15" x14ac:dyDescent="0.25">
      <c r="B22" s="37">
        <f t="shared" si="0"/>
        <v>19</v>
      </c>
      <c r="C22" s="65">
        <v>546</v>
      </c>
      <c r="D22" s="38">
        <v>156</v>
      </c>
      <c r="E22" s="38">
        <v>342</v>
      </c>
      <c r="F22" s="65">
        <v>2352</v>
      </c>
      <c r="G22" s="66">
        <v>123</v>
      </c>
      <c r="I22" s="116" t="s">
        <v>20</v>
      </c>
      <c r="J22" s="38">
        <v>200</v>
      </c>
      <c r="K22" s="119">
        <v>999999</v>
      </c>
      <c r="L22" s="117">
        <v>15</v>
      </c>
      <c r="M22" s="119">
        <v>999999</v>
      </c>
      <c r="N22" s="120">
        <v>10</v>
      </c>
    </row>
    <row r="23" spans="2:15" x14ac:dyDescent="0.25">
      <c r="B23" s="37">
        <f t="shared" si="0"/>
        <v>20</v>
      </c>
      <c r="C23" s="65">
        <v>359</v>
      </c>
      <c r="D23" s="38">
        <v>131</v>
      </c>
      <c r="E23" s="38">
        <v>624</v>
      </c>
      <c r="F23" s="65">
        <v>1567</v>
      </c>
      <c r="G23" s="66">
        <v>465</v>
      </c>
      <c r="I23" s="116" t="s">
        <v>43</v>
      </c>
      <c r="J23" s="38">
        <v>2000</v>
      </c>
      <c r="K23" s="117">
        <v>30</v>
      </c>
      <c r="L23" s="117">
        <v>25</v>
      </c>
      <c r="M23" s="119">
        <v>999999</v>
      </c>
      <c r="N23" s="120">
        <v>20</v>
      </c>
    </row>
    <row r="24" spans="2:15" x14ac:dyDescent="0.25">
      <c r="B24" s="37">
        <f t="shared" si="0"/>
        <v>21</v>
      </c>
      <c r="C24" s="65">
        <v>689</v>
      </c>
      <c r="D24" s="38">
        <v>534</v>
      </c>
      <c r="E24" s="38">
        <v>435</v>
      </c>
      <c r="F24" s="65">
        <v>436</v>
      </c>
      <c r="G24" s="66">
        <v>576</v>
      </c>
      <c r="I24" s="116" t="s">
        <v>44</v>
      </c>
      <c r="J24" s="38">
        <v>4000</v>
      </c>
      <c r="K24" s="119">
        <v>999999</v>
      </c>
      <c r="L24" s="117">
        <v>45</v>
      </c>
      <c r="M24" s="119">
        <v>999999</v>
      </c>
      <c r="N24" s="118">
        <v>999999</v>
      </c>
    </row>
    <row r="25" spans="2:15" x14ac:dyDescent="0.25">
      <c r="B25" s="37">
        <f t="shared" si="0"/>
        <v>22</v>
      </c>
      <c r="C25" s="65">
        <v>934</v>
      </c>
      <c r="D25" s="38">
        <v>463</v>
      </c>
      <c r="E25" s="38">
        <v>632</v>
      </c>
      <c r="F25" s="65">
        <v>324</v>
      </c>
      <c r="G25" s="66">
        <v>234</v>
      </c>
      <c r="I25" s="116" t="s">
        <v>45</v>
      </c>
      <c r="J25" s="38">
        <v>5000</v>
      </c>
      <c r="K25" s="117">
        <v>50</v>
      </c>
      <c r="L25" s="119">
        <v>999999</v>
      </c>
      <c r="M25" s="119">
        <v>999999</v>
      </c>
      <c r="N25" s="120">
        <v>30</v>
      </c>
    </row>
    <row r="26" spans="2:15" x14ac:dyDescent="0.25">
      <c r="B26" s="37">
        <f t="shared" si="0"/>
        <v>23</v>
      </c>
      <c r="C26" s="65">
        <v>1045</v>
      </c>
      <c r="D26" s="38">
        <v>324</v>
      </c>
      <c r="E26" s="38">
        <v>431</v>
      </c>
      <c r="F26" s="65">
        <v>546</v>
      </c>
      <c r="G26" s="66">
        <v>465</v>
      </c>
      <c r="I26" s="116" t="s">
        <v>24</v>
      </c>
      <c r="J26" s="38">
        <v>10000</v>
      </c>
      <c r="K26" s="117">
        <v>80</v>
      </c>
      <c r="L26" s="119">
        <v>999999</v>
      </c>
      <c r="M26" s="119">
        <v>999999</v>
      </c>
      <c r="N26" s="120">
        <v>60</v>
      </c>
    </row>
    <row r="27" spans="2:15" x14ac:dyDescent="0.25">
      <c r="B27" s="37">
        <f t="shared" si="0"/>
        <v>24</v>
      </c>
      <c r="C27" s="65">
        <v>295</v>
      </c>
      <c r="D27" s="38">
        <v>234</v>
      </c>
      <c r="E27" s="38">
        <v>146</v>
      </c>
      <c r="F27" s="65">
        <v>856</v>
      </c>
      <c r="G27" s="66">
        <v>189</v>
      </c>
      <c r="I27" s="125" t="s">
        <v>23</v>
      </c>
      <c r="J27" s="38">
        <v>1E+16</v>
      </c>
      <c r="K27" s="119">
        <v>999999</v>
      </c>
      <c r="L27" s="119">
        <v>999999</v>
      </c>
      <c r="M27" s="117">
        <v>20</v>
      </c>
      <c r="N27" s="118">
        <v>999999</v>
      </c>
    </row>
    <row r="28" spans="2:15" ht="15.75" thickBot="1" x14ac:dyDescent="0.3">
      <c r="B28" s="37"/>
      <c r="C28" s="38">
        <f>MIN(C4:C27)</f>
        <v>235</v>
      </c>
      <c r="D28" s="38"/>
      <c r="E28" s="38"/>
      <c r="F28" s="38"/>
      <c r="G28" s="39"/>
      <c r="I28" s="37"/>
      <c r="J28" s="121" t="s">
        <v>25</v>
      </c>
      <c r="K28" s="121"/>
      <c r="L28" s="121"/>
      <c r="M28" s="121"/>
      <c r="N28" s="122"/>
    </row>
    <row r="29" spans="2:15" x14ac:dyDescent="0.25">
      <c r="B29" s="14" t="s">
        <v>10</v>
      </c>
      <c r="C29" s="15">
        <f>AVERAGE(C4:C27)</f>
        <v>648.33333333333337</v>
      </c>
      <c r="D29" s="15"/>
      <c r="E29" s="15"/>
      <c r="F29" s="15">
        <f t="shared" ref="F29:G29" si="1">AVERAGE(F4:F27)</f>
        <v>1189.875</v>
      </c>
      <c r="G29" s="16">
        <f t="shared" si="1"/>
        <v>351.95833333333331</v>
      </c>
      <c r="H29" s="38"/>
      <c r="I29" s="125" t="s">
        <v>25</v>
      </c>
      <c r="J29" s="38" t="s">
        <v>26</v>
      </c>
      <c r="K29" s="126">
        <v>169.99</v>
      </c>
      <c r="L29" s="126">
        <v>134.99</v>
      </c>
      <c r="M29" s="117">
        <f>M10</f>
        <v>99.99</v>
      </c>
      <c r="N29" s="120">
        <v>119.99</v>
      </c>
    </row>
    <row r="30" spans="2:15" ht="15.75" thickBot="1" x14ac:dyDescent="0.3">
      <c r="B30" s="17" t="s">
        <v>11</v>
      </c>
      <c r="C30" s="18">
        <f>STDEV(C4:C27)</f>
        <v>267.4035651719451</v>
      </c>
      <c r="D30" s="18"/>
      <c r="E30" s="18"/>
      <c r="F30" s="18">
        <f t="shared" ref="F30:G30" si="2">STDEV(F4:F27)</f>
        <v>988.58591641315365</v>
      </c>
      <c r="G30" s="19">
        <f t="shared" si="2"/>
        <v>168.43176380353862</v>
      </c>
      <c r="H30" s="130"/>
      <c r="I30" s="17"/>
      <c r="J30" s="127" t="s">
        <v>27</v>
      </c>
      <c r="K30" s="128"/>
      <c r="L30" s="128"/>
      <c r="M30" s="128"/>
      <c r="N30" s="129"/>
      <c r="O30" s="2"/>
    </row>
    <row r="31" spans="2:15" x14ac:dyDescent="0.25">
      <c r="H31" s="65"/>
    </row>
    <row r="32" spans="2:15" ht="15.75" thickBot="1" x14ac:dyDescent="0.3">
      <c r="H32" s="65"/>
    </row>
    <row r="33" spans="3:20" ht="15.75" thickBot="1" x14ac:dyDescent="0.3">
      <c r="H33" s="65"/>
      <c r="J33" s="31" t="s">
        <v>15</v>
      </c>
      <c r="K33" s="31" t="s">
        <v>15</v>
      </c>
      <c r="L33" s="31" t="s">
        <v>15</v>
      </c>
      <c r="M33" s="85" t="s">
        <v>46</v>
      </c>
      <c r="N33" s="85" t="s">
        <v>46</v>
      </c>
      <c r="O33" s="85" t="s">
        <v>46</v>
      </c>
      <c r="P33" s="85" t="s">
        <v>47</v>
      </c>
      <c r="Q33" s="85" t="s">
        <v>47</v>
      </c>
      <c r="R33" s="85" t="s">
        <v>47</v>
      </c>
      <c r="S33" s="85" t="s">
        <v>48</v>
      </c>
      <c r="T33" s="85" t="s">
        <v>48</v>
      </c>
    </row>
    <row r="34" spans="3:20" ht="30.75" thickBot="1" x14ac:dyDescent="0.3">
      <c r="D34" s="137" t="s">
        <v>120</v>
      </c>
      <c r="E34" s="138" t="s">
        <v>29</v>
      </c>
      <c r="F34" s="138" t="s">
        <v>4</v>
      </c>
      <c r="G34" s="139" t="s">
        <v>5</v>
      </c>
      <c r="H34" s="65"/>
      <c r="J34" s="2" t="s">
        <v>12</v>
      </c>
      <c r="K34" s="2" t="s">
        <v>13</v>
      </c>
      <c r="L34" s="2" t="s">
        <v>14</v>
      </c>
      <c r="M34" s="2" t="s">
        <v>12</v>
      </c>
      <c r="N34" s="2" t="s">
        <v>13</v>
      </c>
      <c r="O34" s="2" t="s">
        <v>14</v>
      </c>
      <c r="P34" s="2" t="s">
        <v>12</v>
      </c>
      <c r="Q34" s="2" t="s">
        <v>13</v>
      </c>
      <c r="R34" s="2" t="s">
        <v>14</v>
      </c>
      <c r="S34" s="2" t="s">
        <v>34</v>
      </c>
      <c r="T34" s="2" t="s">
        <v>14</v>
      </c>
    </row>
    <row r="35" spans="3:20" x14ac:dyDescent="0.25">
      <c r="C35" s="1">
        <v>2012</v>
      </c>
      <c r="D35" s="135">
        <v>25</v>
      </c>
      <c r="E35" s="140">
        <v>0</v>
      </c>
      <c r="F35" s="140">
        <v>0</v>
      </c>
      <c r="G35" s="140">
        <v>0</v>
      </c>
      <c r="H35" s="65"/>
      <c r="J35" s="21">
        <f t="shared" ref="J35:J58" si="3">VLOOKUP($J$34,$I$6:$N$29,3,0)+(IF(E35&lt;=$J$7,0,E35-$J$7)*$K$12)</f>
        <v>39.99</v>
      </c>
      <c r="K35" s="21">
        <f t="shared" ref="K35:K58" si="4">VLOOKUP($K$34,$I$6:$N$29,3,0)+(IF(E35&lt;=$J$9,0,E35-$J$9)*$K$14)</f>
        <v>59.99</v>
      </c>
      <c r="L35" s="21">
        <f>VLOOKUP($L$34,$I$6:$N$29,3,0)</f>
        <v>69.989999999999995</v>
      </c>
      <c r="M35" s="21">
        <f t="shared" ref="M35:M58" si="5">VLOOKUP($J$34,$I$6:$N$29,4,0)+(IF(E35&lt;=$J$7,0,E35-$J$7)*$L$12)</f>
        <v>39.99</v>
      </c>
      <c r="N35" s="21">
        <f t="shared" ref="N35:N58" si="6">VLOOKUP($N$34,$I$6:$N$29,4,0)+(IF(E35&lt;=$J$9,0,E35-$J$9)*$L$12)</f>
        <v>59.99</v>
      </c>
      <c r="O35" s="21">
        <f t="shared" ref="O35:O58" si="7">VLOOKUP($O$34,$I$6:$N$29,4,0)+(IF(E35&lt;=$J$10,0,E35-$J$10)*$L$12)</f>
        <v>69.989999999999995</v>
      </c>
      <c r="P35" s="21">
        <f t="shared" ref="P35:P58" si="8">VLOOKUP($P$34,$I$6:$N$29,5,0)+(IF(E35&lt;=$J$7,0,E35-$J$7)*$M$12)</f>
        <v>39.99</v>
      </c>
      <c r="Q35" s="21">
        <f t="shared" ref="Q35:Q58" si="9">VLOOKUP($Q$34,$I$6:$N$29,5,0)+(IF(E35&lt;=$J$9,0,E35-$J$9)*$M$12)</f>
        <v>59.99</v>
      </c>
      <c r="R35" s="21">
        <f t="shared" ref="R35:R58" si="10">VLOOKUP($R$34,$I$6:$N$29,5,0)+(IF(E35&lt;=$J$10,0,E35-$J$10)*$M$12)</f>
        <v>99.99</v>
      </c>
      <c r="S35" s="21">
        <f t="shared" ref="S35:S58" si="11">VLOOKUP($S$34,$I$6:$N$29,6,0)+(IF(E35&lt;=$J$8,0,E35-$J$8)*$N$13)</f>
        <v>39.99</v>
      </c>
      <c r="T35" s="21">
        <f t="shared" ref="T35:T58" si="12">VLOOKUP($T$34,$I$6:$N$29,6,0)+(IF(E35&lt;=$J$10,0,E35-$J$10)*$N$13)</f>
        <v>49.99</v>
      </c>
    </row>
    <row r="36" spans="3:20" x14ac:dyDescent="0.25">
      <c r="D36" s="135">
        <f>D35+1</f>
        <v>26</v>
      </c>
      <c r="E36" s="140">
        <v>0</v>
      </c>
      <c r="F36" s="140">
        <v>0</v>
      </c>
      <c r="G36" s="140">
        <v>0</v>
      </c>
      <c r="H36" s="65"/>
      <c r="J36" s="21">
        <f t="shared" si="3"/>
        <v>39.99</v>
      </c>
      <c r="K36" s="21">
        <f t="shared" si="4"/>
        <v>59.99</v>
      </c>
      <c r="L36" s="21">
        <f t="shared" ref="L36:L58" si="13">VLOOKUP($L$34,$I$6:$N$29,3,0)</f>
        <v>69.989999999999995</v>
      </c>
      <c r="M36" s="21">
        <f t="shared" si="5"/>
        <v>39.99</v>
      </c>
      <c r="N36" s="21">
        <f t="shared" si="6"/>
        <v>59.99</v>
      </c>
      <c r="O36" s="21">
        <f t="shared" si="7"/>
        <v>69.989999999999995</v>
      </c>
      <c r="P36" s="21">
        <f t="shared" si="8"/>
        <v>39.99</v>
      </c>
      <c r="Q36" s="21">
        <f t="shared" si="9"/>
        <v>59.99</v>
      </c>
      <c r="R36" s="21">
        <f t="shared" si="10"/>
        <v>99.99</v>
      </c>
      <c r="S36" s="21">
        <f t="shared" si="11"/>
        <v>39.99</v>
      </c>
      <c r="T36" s="21">
        <f t="shared" si="12"/>
        <v>49.99</v>
      </c>
    </row>
    <row r="37" spans="3:20" x14ac:dyDescent="0.25">
      <c r="D37" s="135">
        <f t="shared" ref="D37:D58" si="14">D36+1</f>
        <v>27</v>
      </c>
      <c r="E37" s="140">
        <v>0</v>
      </c>
      <c r="F37" s="140">
        <v>0</v>
      </c>
      <c r="G37" s="140">
        <v>0</v>
      </c>
      <c r="H37" s="65"/>
      <c r="J37" s="21">
        <f t="shared" si="3"/>
        <v>39.99</v>
      </c>
      <c r="K37" s="21">
        <f t="shared" si="4"/>
        <v>59.99</v>
      </c>
      <c r="L37" s="21">
        <f t="shared" si="13"/>
        <v>69.989999999999995</v>
      </c>
      <c r="M37" s="21">
        <f t="shared" si="5"/>
        <v>39.99</v>
      </c>
      <c r="N37" s="21">
        <f t="shared" si="6"/>
        <v>59.99</v>
      </c>
      <c r="O37" s="21">
        <f t="shared" si="7"/>
        <v>69.989999999999995</v>
      </c>
      <c r="P37" s="21">
        <f t="shared" si="8"/>
        <v>39.99</v>
      </c>
      <c r="Q37" s="21">
        <f t="shared" si="9"/>
        <v>59.99</v>
      </c>
      <c r="R37" s="21">
        <f t="shared" si="10"/>
        <v>99.99</v>
      </c>
      <c r="S37" s="21">
        <f t="shared" si="11"/>
        <v>39.99</v>
      </c>
      <c r="T37" s="21">
        <f t="shared" si="12"/>
        <v>49.99</v>
      </c>
    </row>
    <row r="38" spans="3:20" x14ac:dyDescent="0.25">
      <c r="D38" s="135">
        <f t="shared" si="14"/>
        <v>28</v>
      </c>
      <c r="E38" s="140">
        <v>0</v>
      </c>
      <c r="F38" s="140">
        <v>0</v>
      </c>
      <c r="G38" s="140">
        <v>0</v>
      </c>
      <c r="H38" s="65"/>
      <c r="J38" s="21">
        <f t="shared" si="3"/>
        <v>39.99</v>
      </c>
      <c r="K38" s="21">
        <f t="shared" si="4"/>
        <v>59.99</v>
      </c>
      <c r="L38" s="21">
        <f t="shared" si="13"/>
        <v>69.989999999999995</v>
      </c>
      <c r="M38" s="21">
        <f t="shared" si="5"/>
        <v>39.99</v>
      </c>
      <c r="N38" s="21">
        <f t="shared" si="6"/>
        <v>59.99</v>
      </c>
      <c r="O38" s="21">
        <f t="shared" si="7"/>
        <v>69.989999999999995</v>
      </c>
      <c r="P38" s="21">
        <f t="shared" si="8"/>
        <v>39.99</v>
      </c>
      <c r="Q38" s="21">
        <f t="shared" si="9"/>
        <v>59.99</v>
      </c>
      <c r="R38" s="21">
        <f t="shared" si="10"/>
        <v>99.99</v>
      </c>
      <c r="S38" s="21">
        <f t="shared" si="11"/>
        <v>39.99</v>
      </c>
      <c r="T38" s="21">
        <f t="shared" si="12"/>
        <v>49.99</v>
      </c>
    </row>
    <row r="39" spans="3:20" x14ac:dyDescent="0.25">
      <c r="D39" s="135">
        <f t="shared" si="14"/>
        <v>29</v>
      </c>
      <c r="E39" s="140">
        <v>0</v>
      </c>
      <c r="F39" s="140">
        <v>0</v>
      </c>
      <c r="G39" s="140">
        <v>0</v>
      </c>
      <c r="H39" s="65"/>
      <c r="J39" s="21">
        <f t="shared" si="3"/>
        <v>39.99</v>
      </c>
      <c r="K39" s="21">
        <f t="shared" si="4"/>
        <v>59.99</v>
      </c>
      <c r="L39" s="21">
        <f t="shared" si="13"/>
        <v>69.989999999999995</v>
      </c>
      <c r="M39" s="21">
        <f t="shared" si="5"/>
        <v>39.99</v>
      </c>
      <c r="N39" s="21">
        <f t="shared" si="6"/>
        <v>59.99</v>
      </c>
      <c r="O39" s="21">
        <f t="shared" si="7"/>
        <v>69.989999999999995</v>
      </c>
      <c r="P39" s="21">
        <f t="shared" si="8"/>
        <v>39.99</v>
      </c>
      <c r="Q39" s="21">
        <f t="shared" si="9"/>
        <v>59.99</v>
      </c>
      <c r="R39" s="21">
        <f t="shared" si="10"/>
        <v>99.99</v>
      </c>
      <c r="S39" s="21">
        <f t="shared" si="11"/>
        <v>39.99</v>
      </c>
      <c r="T39" s="21">
        <f t="shared" si="12"/>
        <v>49.99</v>
      </c>
    </row>
    <row r="40" spans="3:20" x14ac:dyDescent="0.25">
      <c r="D40" s="135">
        <f t="shared" si="14"/>
        <v>30</v>
      </c>
      <c r="E40" s="140">
        <v>0</v>
      </c>
      <c r="F40" s="140">
        <v>0</v>
      </c>
      <c r="G40" s="140">
        <v>0</v>
      </c>
      <c r="H40" s="65"/>
      <c r="J40" s="21">
        <f t="shared" si="3"/>
        <v>39.99</v>
      </c>
      <c r="K40" s="21">
        <f t="shared" si="4"/>
        <v>59.99</v>
      </c>
      <c r="L40" s="21">
        <f t="shared" si="13"/>
        <v>69.989999999999995</v>
      </c>
      <c r="M40" s="21">
        <f t="shared" si="5"/>
        <v>39.99</v>
      </c>
      <c r="N40" s="21">
        <f t="shared" si="6"/>
        <v>59.99</v>
      </c>
      <c r="O40" s="21">
        <f t="shared" si="7"/>
        <v>69.989999999999995</v>
      </c>
      <c r="P40" s="21">
        <f t="shared" si="8"/>
        <v>39.99</v>
      </c>
      <c r="Q40" s="21">
        <f t="shared" si="9"/>
        <v>59.99</v>
      </c>
      <c r="R40" s="21">
        <f t="shared" si="10"/>
        <v>99.99</v>
      </c>
      <c r="S40" s="21">
        <f t="shared" si="11"/>
        <v>39.99</v>
      </c>
      <c r="T40" s="21">
        <f t="shared" si="12"/>
        <v>49.99</v>
      </c>
    </row>
    <row r="41" spans="3:20" x14ac:dyDescent="0.25">
      <c r="D41" s="135">
        <f t="shared" si="14"/>
        <v>31</v>
      </c>
      <c r="E41" s="140">
        <v>0</v>
      </c>
      <c r="F41" s="140">
        <v>0</v>
      </c>
      <c r="G41" s="140">
        <v>0</v>
      </c>
      <c r="H41" s="65"/>
      <c r="J41" s="21">
        <f t="shared" si="3"/>
        <v>39.99</v>
      </c>
      <c r="K41" s="21">
        <f t="shared" si="4"/>
        <v>59.99</v>
      </c>
      <c r="L41" s="21">
        <f t="shared" si="13"/>
        <v>69.989999999999995</v>
      </c>
      <c r="M41" s="21">
        <f t="shared" si="5"/>
        <v>39.99</v>
      </c>
      <c r="N41" s="21">
        <f t="shared" si="6"/>
        <v>59.99</v>
      </c>
      <c r="O41" s="21">
        <f t="shared" si="7"/>
        <v>69.989999999999995</v>
      </c>
      <c r="P41" s="21">
        <f t="shared" si="8"/>
        <v>39.99</v>
      </c>
      <c r="Q41" s="21">
        <f t="shared" si="9"/>
        <v>59.99</v>
      </c>
      <c r="R41" s="21">
        <f t="shared" si="10"/>
        <v>99.99</v>
      </c>
      <c r="S41" s="21">
        <f t="shared" si="11"/>
        <v>39.99</v>
      </c>
      <c r="T41" s="21">
        <f t="shared" si="12"/>
        <v>49.99</v>
      </c>
    </row>
    <row r="42" spans="3:20" x14ac:dyDescent="0.25">
      <c r="D42" s="135">
        <f t="shared" si="14"/>
        <v>32</v>
      </c>
      <c r="E42" s="140">
        <v>0</v>
      </c>
      <c r="F42" s="140">
        <v>0</v>
      </c>
      <c r="G42" s="140">
        <v>0</v>
      </c>
      <c r="H42" s="65"/>
      <c r="J42" s="21">
        <f t="shared" si="3"/>
        <v>39.99</v>
      </c>
      <c r="K42" s="21">
        <f t="shared" si="4"/>
        <v>59.99</v>
      </c>
      <c r="L42" s="21">
        <f t="shared" si="13"/>
        <v>69.989999999999995</v>
      </c>
      <c r="M42" s="21">
        <f t="shared" si="5"/>
        <v>39.99</v>
      </c>
      <c r="N42" s="21">
        <f t="shared" si="6"/>
        <v>59.99</v>
      </c>
      <c r="O42" s="21">
        <f t="shared" si="7"/>
        <v>69.989999999999995</v>
      </c>
      <c r="P42" s="21">
        <f t="shared" si="8"/>
        <v>39.99</v>
      </c>
      <c r="Q42" s="21">
        <f t="shared" si="9"/>
        <v>59.99</v>
      </c>
      <c r="R42" s="21">
        <f t="shared" si="10"/>
        <v>99.99</v>
      </c>
      <c r="S42" s="21">
        <f t="shared" si="11"/>
        <v>39.99</v>
      </c>
      <c r="T42" s="21">
        <f t="shared" si="12"/>
        <v>49.99</v>
      </c>
    </row>
    <row r="43" spans="3:20" x14ac:dyDescent="0.25">
      <c r="D43" s="135">
        <f t="shared" si="14"/>
        <v>33</v>
      </c>
      <c r="E43" s="140">
        <v>0</v>
      </c>
      <c r="F43" s="140">
        <v>0</v>
      </c>
      <c r="G43" s="140">
        <v>0</v>
      </c>
      <c r="H43" s="65"/>
      <c r="J43" s="21">
        <f t="shared" si="3"/>
        <v>39.99</v>
      </c>
      <c r="K43" s="21">
        <f t="shared" si="4"/>
        <v>59.99</v>
      </c>
      <c r="L43" s="21">
        <f t="shared" si="13"/>
        <v>69.989999999999995</v>
      </c>
      <c r="M43" s="21">
        <f t="shared" si="5"/>
        <v>39.99</v>
      </c>
      <c r="N43" s="21">
        <f t="shared" si="6"/>
        <v>59.99</v>
      </c>
      <c r="O43" s="21">
        <f t="shared" si="7"/>
        <v>69.989999999999995</v>
      </c>
      <c r="P43" s="21">
        <f t="shared" si="8"/>
        <v>39.99</v>
      </c>
      <c r="Q43" s="21">
        <f t="shared" si="9"/>
        <v>59.99</v>
      </c>
      <c r="R43" s="21">
        <f t="shared" si="10"/>
        <v>99.99</v>
      </c>
      <c r="S43" s="21">
        <f t="shared" si="11"/>
        <v>39.99</v>
      </c>
      <c r="T43" s="21">
        <f t="shared" si="12"/>
        <v>49.99</v>
      </c>
    </row>
    <row r="44" spans="3:20" x14ac:dyDescent="0.25">
      <c r="D44" s="135">
        <f t="shared" si="14"/>
        <v>34</v>
      </c>
      <c r="E44" s="140">
        <v>0</v>
      </c>
      <c r="F44" s="140">
        <v>0</v>
      </c>
      <c r="G44" s="140">
        <v>0</v>
      </c>
      <c r="H44" s="65"/>
      <c r="J44" s="21">
        <f t="shared" si="3"/>
        <v>39.99</v>
      </c>
      <c r="K44" s="21">
        <f t="shared" si="4"/>
        <v>59.99</v>
      </c>
      <c r="L44" s="21">
        <f t="shared" si="13"/>
        <v>69.989999999999995</v>
      </c>
      <c r="M44" s="21">
        <f t="shared" si="5"/>
        <v>39.99</v>
      </c>
      <c r="N44" s="21">
        <f t="shared" si="6"/>
        <v>59.99</v>
      </c>
      <c r="O44" s="21">
        <f t="shared" si="7"/>
        <v>69.989999999999995</v>
      </c>
      <c r="P44" s="21">
        <f t="shared" si="8"/>
        <v>39.99</v>
      </c>
      <c r="Q44" s="21">
        <f t="shared" si="9"/>
        <v>59.99</v>
      </c>
      <c r="R44" s="21">
        <f t="shared" si="10"/>
        <v>99.99</v>
      </c>
      <c r="S44" s="21">
        <f t="shared" si="11"/>
        <v>39.99</v>
      </c>
      <c r="T44" s="21">
        <f t="shared" si="12"/>
        <v>49.99</v>
      </c>
    </row>
    <row r="45" spans="3:20" x14ac:dyDescent="0.25">
      <c r="D45" s="135">
        <f t="shared" si="14"/>
        <v>35</v>
      </c>
      <c r="E45" s="140">
        <v>0</v>
      </c>
      <c r="F45" s="140">
        <v>0</v>
      </c>
      <c r="G45" s="140">
        <v>0</v>
      </c>
      <c r="H45" s="65"/>
      <c r="J45" s="21">
        <f t="shared" si="3"/>
        <v>39.99</v>
      </c>
      <c r="K45" s="21">
        <f t="shared" si="4"/>
        <v>59.99</v>
      </c>
      <c r="L45" s="21">
        <f t="shared" si="13"/>
        <v>69.989999999999995</v>
      </c>
      <c r="M45" s="21">
        <f t="shared" si="5"/>
        <v>39.99</v>
      </c>
      <c r="N45" s="21">
        <f t="shared" si="6"/>
        <v>59.99</v>
      </c>
      <c r="O45" s="21">
        <f t="shared" si="7"/>
        <v>69.989999999999995</v>
      </c>
      <c r="P45" s="21">
        <f t="shared" si="8"/>
        <v>39.99</v>
      </c>
      <c r="Q45" s="21">
        <f t="shared" si="9"/>
        <v>59.99</v>
      </c>
      <c r="R45" s="21">
        <f t="shared" si="10"/>
        <v>99.99</v>
      </c>
      <c r="S45" s="21">
        <f t="shared" si="11"/>
        <v>39.99</v>
      </c>
      <c r="T45" s="21">
        <f t="shared" si="12"/>
        <v>49.99</v>
      </c>
    </row>
    <row r="46" spans="3:20" x14ac:dyDescent="0.25">
      <c r="D46" s="135">
        <f t="shared" si="14"/>
        <v>36</v>
      </c>
      <c r="E46" s="140">
        <v>0</v>
      </c>
      <c r="F46" s="140">
        <v>0</v>
      </c>
      <c r="G46" s="140">
        <v>0</v>
      </c>
      <c r="H46" s="65"/>
      <c r="J46" s="21">
        <f t="shared" si="3"/>
        <v>39.99</v>
      </c>
      <c r="K46" s="21">
        <f t="shared" si="4"/>
        <v>59.99</v>
      </c>
      <c r="L46" s="21">
        <f t="shared" si="13"/>
        <v>69.989999999999995</v>
      </c>
      <c r="M46" s="21">
        <f t="shared" si="5"/>
        <v>39.99</v>
      </c>
      <c r="N46" s="21">
        <f t="shared" si="6"/>
        <v>59.99</v>
      </c>
      <c r="O46" s="21">
        <f t="shared" si="7"/>
        <v>69.989999999999995</v>
      </c>
      <c r="P46" s="21">
        <f t="shared" si="8"/>
        <v>39.99</v>
      </c>
      <c r="Q46" s="21">
        <f t="shared" si="9"/>
        <v>59.99</v>
      </c>
      <c r="R46" s="21">
        <f t="shared" si="10"/>
        <v>99.99</v>
      </c>
      <c r="S46" s="21">
        <f t="shared" si="11"/>
        <v>39.99</v>
      </c>
      <c r="T46" s="21">
        <f t="shared" si="12"/>
        <v>49.99</v>
      </c>
    </row>
    <row r="47" spans="3:20" x14ac:dyDescent="0.25">
      <c r="D47" s="135">
        <f t="shared" si="14"/>
        <v>37</v>
      </c>
      <c r="E47" s="140">
        <v>0</v>
      </c>
      <c r="F47" s="140">
        <v>0</v>
      </c>
      <c r="G47" s="140">
        <v>0</v>
      </c>
      <c r="H47" s="65"/>
      <c r="J47" s="21">
        <f t="shared" si="3"/>
        <v>39.99</v>
      </c>
      <c r="K47" s="21">
        <f t="shared" si="4"/>
        <v>59.99</v>
      </c>
      <c r="L47" s="21">
        <f t="shared" si="13"/>
        <v>69.989999999999995</v>
      </c>
      <c r="M47" s="21">
        <f t="shared" si="5"/>
        <v>39.99</v>
      </c>
      <c r="N47" s="21">
        <f t="shared" si="6"/>
        <v>59.99</v>
      </c>
      <c r="O47" s="21">
        <f t="shared" si="7"/>
        <v>69.989999999999995</v>
      </c>
      <c r="P47" s="21">
        <f t="shared" si="8"/>
        <v>39.99</v>
      </c>
      <c r="Q47" s="21">
        <f t="shared" si="9"/>
        <v>59.99</v>
      </c>
      <c r="R47" s="21">
        <f t="shared" si="10"/>
        <v>99.99</v>
      </c>
      <c r="S47" s="21">
        <f t="shared" si="11"/>
        <v>39.99</v>
      </c>
      <c r="T47" s="21">
        <f t="shared" si="12"/>
        <v>49.99</v>
      </c>
    </row>
    <row r="48" spans="3:20" x14ac:dyDescent="0.25">
      <c r="D48" s="135">
        <f t="shared" si="14"/>
        <v>38</v>
      </c>
      <c r="E48" s="140">
        <v>0</v>
      </c>
      <c r="F48" s="140">
        <v>0</v>
      </c>
      <c r="G48" s="140">
        <v>0</v>
      </c>
      <c r="H48" s="65"/>
      <c r="J48" s="21">
        <f t="shared" si="3"/>
        <v>39.99</v>
      </c>
      <c r="K48" s="21">
        <f t="shared" si="4"/>
        <v>59.99</v>
      </c>
      <c r="L48" s="21">
        <f t="shared" si="13"/>
        <v>69.989999999999995</v>
      </c>
      <c r="M48" s="21">
        <f t="shared" si="5"/>
        <v>39.99</v>
      </c>
      <c r="N48" s="21">
        <f t="shared" si="6"/>
        <v>59.99</v>
      </c>
      <c r="O48" s="21">
        <f t="shared" si="7"/>
        <v>69.989999999999995</v>
      </c>
      <c r="P48" s="21">
        <f t="shared" si="8"/>
        <v>39.99</v>
      </c>
      <c r="Q48" s="21">
        <f t="shared" si="9"/>
        <v>59.99</v>
      </c>
      <c r="R48" s="21">
        <f t="shared" si="10"/>
        <v>99.99</v>
      </c>
      <c r="S48" s="21">
        <f t="shared" si="11"/>
        <v>39.99</v>
      </c>
      <c r="T48" s="21">
        <f t="shared" si="12"/>
        <v>49.99</v>
      </c>
    </row>
    <row r="49" spans="3:21" x14ac:dyDescent="0.25">
      <c r="D49" s="135">
        <f t="shared" si="14"/>
        <v>39</v>
      </c>
      <c r="E49" s="140">
        <v>0</v>
      </c>
      <c r="F49" s="140">
        <v>0</v>
      </c>
      <c r="G49" s="140">
        <v>0</v>
      </c>
      <c r="H49" s="65"/>
      <c r="J49" s="21">
        <f t="shared" si="3"/>
        <v>39.99</v>
      </c>
      <c r="K49" s="21">
        <f t="shared" si="4"/>
        <v>59.99</v>
      </c>
      <c r="L49" s="21">
        <f t="shared" si="13"/>
        <v>69.989999999999995</v>
      </c>
      <c r="M49" s="21">
        <f t="shared" si="5"/>
        <v>39.99</v>
      </c>
      <c r="N49" s="21">
        <f t="shared" si="6"/>
        <v>59.99</v>
      </c>
      <c r="O49" s="21">
        <f t="shared" si="7"/>
        <v>69.989999999999995</v>
      </c>
      <c r="P49" s="21">
        <f t="shared" si="8"/>
        <v>39.99</v>
      </c>
      <c r="Q49" s="21">
        <f t="shared" si="9"/>
        <v>59.99</v>
      </c>
      <c r="R49" s="21">
        <f t="shared" si="10"/>
        <v>99.99</v>
      </c>
      <c r="S49" s="21">
        <f t="shared" si="11"/>
        <v>39.99</v>
      </c>
      <c r="T49" s="21">
        <f t="shared" si="12"/>
        <v>49.99</v>
      </c>
    </row>
    <row r="50" spans="3:21" x14ac:dyDescent="0.25">
      <c r="D50" s="135">
        <f t="shared" si="14"/>
        <v>40</v>
      </c>
      <c r="E50" s="140">
        <v>0</v>
      </c>
      <c r="F50" s="140">
        <v>0</v>
      </c>
      <c r="G50" s="140">
        <v>0</v>
      </c>
      <c r="H50" s="65"/>
      <c r="J50" s="21">
        <f t="shared" si="3"/>
        <v>39.99</v>
      </c>
      <c r="K50" s="21">
        <f t="shared" si="4"/>
        <v>59.99</v>
      </c>
      <c r="L50" s="21">
        <f t="shared" si="13"/>
        <v>69.989999999999995</v>
      </c>
      <c r="M50" s="21">
        <f t="shared" si="5"/>
        <v>39.99</v>
      </c>
      <c r="N50" s="21">
        <f t="shared" si="6"/>
        <v>59.99</v>
      </c>
      <c r="O50" s="21">
        <f t="shared" si="7"/>
        <v>69.989999999999995</v>
      </c>
      <c r="P50" s="21">
        <f t="shared" si="8"/>
        <v>39.99</v>
      </c>
      <c r="Q50" s="21">
        <f t="shared" si="9"/>
        <v>59.99</v>
      </c>
      <c r="R50" s="21">
        <f t="shared" si="10"/>
        <v>99.99</v>
      </c>
      <c r="S50" s="21">
        <f t="shared" si="11"/>
        <v>39.99</v>
      </c>
      <c r="T50" s="21">
        <f t="shared" si="12"/>
        <v>49.99</v>
      </c>
    </row>
    <row r="51" spans="3:21" x14ac:dyDescent="0.25">
      <c r="D51" s="135">
        <f t="shared" si="14"/>
        <v>41</v>
      </c>
      <c r="E51" s="140">
        <v>0</v>
      </c>
      <c r="F51" s="140">
        <v>0</v>
      </c>
      <c r="G51" s="140">
        <v>0</v>
      </c>
      <c r="H51" s="65"/>
      <c r="J51" s="21">
        <f t="shared" si="3"/>
        <v>39.99</v>
      </c>
      <c r="K51" s="21">
        <f t="shared" si="4"/>
        <v>59.99</v>
      </c>
      <c r="L51" s="21">
        <f t="shared" si="13"/>
        <v>69.989999999999995</v>
      </c>
      <c r="M51" s="21">
        <f t="shared" si="5"/>
        <v>39.99</v>
      </c>
      <c r="N51" s="21">
        <f t="shared" si="6"/>
        <v>59.99</v>
      </c>
      <c r="O51" s="21">
        <f t="shared" si="7"/>
        <v>69.989999999999995</v>
      </c>
      <c r="P51" s="21">
        <f t="shared" si="8"/>
        <v>39.99</v>
      </c>
      <c r="Q51" s="21">
        <f t="shared" si="9"/>
        <v>59.99</v>
      </c>
      <c r="R51" s="21">
        <f t="shared" si="10"/>
        <v>99.99</v>
      </c>
      <c r="S51" s="21">
        <f t="shared" si="11"/>
        <v>39.99</v>
      </c>
      <c r="T51" s="21">
        <f t="shared" si="12"/>
        <v>49.99</v>
      </c>
    </row>
    <row r="52" spans="3:21" x14ac:dyDescent="0.25">
      <c r="D52" s="135">
        <f t="shared" si="14"/>
        <v>42</v>
      </c>
      <c r="E52" s="140">
        <v>0</v>
      </c>
      <c r="F52" s="140">
        <v>0</v>
      </c>
      <c r="G52" s="140">
        <v>0</v>
      </c>
      <c r="H52" s="65"/>
      <c r="J52" s="21">
        <f t="shared" si="3"/>
        <v>39.99</v>
      </c>
      <c r="K52" s="21">
        <f t="shared" si="4"/>
        <v>59.99</v>
      </c>
      <c r="L52" s="21">
        <f t="shared" si="13"/>
        <v>69.989999999999995</v>
      </c>
      <c r="M52" s="21">
        <f t="shared" si="5"/>
        <v>39.99</v>
      </c>
      <c r="N52" s="21">
        <f t="shared" si="6"/>
        <v>59.99</v>
      </c>
      <c r="O52" s="21">
        <f t="shared" si="7"/>
        <v>69.989999999999995</v>
      </c>
      <c r="P52" s="21">
        <f t="shared" si="8"/>
        <v>39.99</v>
      </c>
      <c r="Q52" s="21">
        <f t="shared" si="9"/>
        <v>59.99</v>
      </c>
      <c r="R52" s="21">
        <f t="shared" si="10"/>
        <v>99.99</v>
      </c>
      <c r="S52" s="21">
        <f t="shared" si="11"/>
        <v>39.99</v>
      </c>
      <c r="T52" s="21">
        <f t="shared" si="12"/>
        <v>49.99</v>
      </c>
    </row>
    <row r="53" spans="3:21" x14ac:dyDescent="0.25">
      <c r="D53" s="135">
        <f t="shared" si="14"/>
        <v>43</v>
      </c>
      <c r="E53" s="140">
        <v>0</v>
      </c>
      <c r="F53" s="140">
        <v>0</v>
      </c>
      <c r="G53" s="140">
        <v>0</v>
      </c>
      <c r="H53" s="65"/>
      <c r="J53" s="21">
        <f t="shared" si="3"/>
        <v>39.99</v>
      </c>
      <c r="K53" s="21">
        <f t="shared" si="4"/>
        <v>59.99</v>
      </c>
      <c r="L53" s="21">
        <f t="shared" si="13"/>
        <v>69.989999999999995</v>
      </c>
      <c r="M53" s="21">
        <f t="shared" si="5"/>
        <v>39.99</v>
      </c>
      <c r="N53" s="21">
        <f t="shared" si="6"/>
        <v>59.99</v>
      </c>
      <c r="O53" s="21">
        <f t="shared" si="7"/>
        <v>69.989999999999995</v>
      </c>
      <c r="P53" s="21">
        <f t="shared" si="8"/>
        <v>39.99</v>
      </c>
      <c r="Q53" s="21">
        <f t="shared" si="9"/>
        <v>59.99</v>
      </c>
      <c r="R53" s="21">
        <f t="shared" si="10"/>
        <v>99.99</v>
      </c>
      <c r="S53" s="21">
        <f t="shared" si="11"/>
        <v>39.99</v>
      </c>
      <c r="T53" s="21">
        <f t="shared" si="12"/>
        <v>49.99</v>
      </c>
    </row>
    <row r="54" spans="3:21" x14ac:dyDescent="0.25">
      <c r="D54" s="135">
        <f t="shared" si="14"/>
        <v>44</v>
      </c>
      <c r="E54" s="140">
        <v>0</v>
      </c>
      <c r="F54" s="140">
        <v>0</v>
      </c>
      <c r="G54" s="140">
        <v>0</v>
      </c>
      <c r="H54" s="65"/>
      <c r="J54" s="21">
        <f t="shared" si="3"/>
        <v>39.99</v>
      </c>
      <c r="K54" s="21">
        <f t="shared" si="4"/>
        <v>59.99</v>
      </c>
      <c r="L54" s="21">
        <f t="shared" si="13"/>
        <v>69.989999999999995</v>
      </c>
      <c r="M54" s="21">
        <f t="shared" si="5"/>
        <v>39.99</v>
      </c>
      <c r="N54" s="21">
        <f t="shared" si="6"/>
        <v>59.99</v>
      </c>
      <c r="O54" s="21">
        <f t="shared" si="7"/>
        <v>69.989999999999995</v>
      </c>
      <c r="P54" s="21">
        <f t="shared" si="8"/>
        <v>39.99</v>
      </c>
      <c r="Q54" s="21">
        <f t="shared" si="9"/>
        <v>59.99</v>
      </c>
      <c r="R54" s="21">
        <f t="shared" si="10"/>
        <v>99.99</v>
      </c>
      <c r="S54" s="21">
        <f t="shared" si="11"/>
        <v>39.99</v>
      </c>
      <c r="T54" s="21">
        <f t="shared" si="12"/>
        <v>49.99</v>
      </c>
    </row>
    <row r="55" spans="3:21" x14ac:dyDescent="0.25">
      <c r="D55" s="135">
        <f t="shared" si="14"/>
        <v>45</v>
      </c>
      <c r="E55" s="140">
        <v>0</v>
      </c>
      <c r="F55" s="140">
        <v>0</v>
      </c>
      <c r="G55" s="140">
        <v>0</v>
      </c>
      <c r="H55" s="38"/>
      <c r="J55" s="21">
        <f t="shared" si="3"/>
        <v>39.99</v>
      </c>
      <c r="K55" s="21">
        <f t="shared" si="4"/>
        <v>59.99</v>
      </c>
      <c r="L55" s="21">
        <f t="shared" si="13"/>
        <v>69.989999999999995</v>
      </c>
      <c r="M55" s="21">
        <f t="shared" si="5"/>
        <v>39.99</v>
      </c>
      <c r="N55" s="21">
        <f t="shared" si="6"/>
        <v>59.99</v>
      </c>
      <c r="O55" s="21">
        <f t="shared" si="7"/>
        <v>69.989999999999995</v>
      </c>
      <c r="P55" s="21">
        <f t="shared" si="8"/>
        <v>39.99</v>
      </c>
      <c r="Q55" s="21">
        <f t="shared" si="9"/>
        <v>59.99</v>
      </c>
      <c r="R55" s="21">
        <f t="shared" si="10"/>
        <v>99.99</v>
      </c>
      <c r="S55" s="21">
        <f t="shared" si="11"/>
        <v>39.99</v>
      </c>
      <c r="T55" s="21">
        <f t="shared" si="12"/>
        <v>49.99</v>
      </c>
    </row>
    <row r="56" spans="3:21" x14ac:dyDescent="0.25">
      <c r="D56" s="135">
        <f t="shared" si="14"/>
        <v>46</v>
      </c>
      <c r="E56" s="140">
        <v>0</v>
      </c>
      <c r="F56" s="140">
        <v>0</v>
      </c>
      <c r="G56" s="140">
        <v>0</v>
      </c>
      <c r="H56" s="100"/>
      <c r="J56" s="21">
        <f t="shared" si="3"/>
        <v>39.99</v>
      </c>
      <c r="K56" s="21">
        <f t="shared" si="4"/>
        <v>59.99</v>
      </c>
      <c r="L56" s="21">
        <f t="shared" si="13"/>
        <v>69.989999999999995</v>
      </c>
      <c r="M56" s="21">
        <f t="shared" si="5"/>
        <v>39.99</v>
      </c>
      <c r="N56" s="21">
        <f t="shared" si="6"/>
        <v>59.99</v>
      </c>
      <c r="O56" s="21">
        <f t="shared" si="7"/>
        <v>69.989999999999995</v>
      </c>
      <c r="P56" s="21">
        <f t="shared" si="8"/>
        <v>39.99</v>
      </c>
      <c r="Q56" s="21">
        <f t="shared" si="9"/>
        <v>59.99</v>
      </c>
      <c r="R56" s="21">
        <f t="shared" si="10"/>
        <v>99.99</v>
      </c>
      <c r="S56" s="21">
        <f t="shared" si="11"/>
        <v>39.99</v>
      </c>
      <c r="T56" s="21">
        <f t="shared" si="12"/>
        <v>49.99</v>
      </c>
    </row>
    <row r="57" spans="3:21" x14ac:dyDescent="0.25">
      <c r="D57" s="135">
        <f t="shared" si="14"/>
        <v>47</v>
      </c>
      <c r="E57" s="140">
        <v>0</v>
      </c>
      <c r="F57" s="140">
        <v>0</v>
      </c>
      <c r="G57" s="140">
        <v>0</v>
      </c>
      <c r="H57" s="100"/>
      <c r="J57" s="21">
        <f t="shared" si="3"/>
        <v>39.99</v>
      </c>
      <c r="K57" s="21">
        <f t="shared" si="4"/>
        <v>59.99</v>
      </c>
      <c r="L57" s="21">
        <f t="shared" si="13"/>
        <v>69.989999999999995</v>
      </c>
      <c r="M57" s="21">
        <f t="shared" si="5"/>
        <v>39.99</v>
      </c>
      <c r="N57" s="21">
        <f t="shared" si="6"/>
        <v>59.99</v>
      </c>
      <c r="O57" s="21">
        <f t="shared" si="7"/>
        <v>69.989999999999995</v>
      </c>
      <c r="P57" s="21">
        <f t="shared" si="8"/>
        <v>39.99</v>
      </c>
      <c r="Q57" s="21">
        <f t="shared" si="9"/>
        <v>59.99</v>
      </c>
      <c r="R57" s="21">
        <f t="shared" si="10"/>
        <v>99.99</v>
      </c>
      <c r="S57" s="21">
        <f t="shared" si="11"/>
        <v>39.99</v>
      </c>
      <c r="T57" s="21">
        <f t="shared" si="12"/>
        <v>49.99</v>
      </c>
    </row>
    <row r="58" spans="3:21" ht="15.75" thickBot="1" x14ac:dyDescent="0.3">
      <c r="C58" s="1">
        <v>2013</v>
      </c>
      <c r="D58" s="136">
        <f t="shared" si="14"/>
        <v>48</v>
      </c>
      <c r="E58" s="140">
        <v>0</v>
      </c>
      <c r="F58" s="140">
        <v>0</v>
      </c>
      <c r="G58" s="140">
        <v>0</v>
      </c>
      <c r="J58" s="21">
        <f t="shared" si="3"/>
        <v>39.99</v>
      </c>
      <c r="K58" s="21">
        <f t="shared" si="4"/>
        <v>59.99</v>
      </c>
      <c r="L58" s="21">
        <f t="shared" si="13"/>
        <v>69.989999999999995</v>
      </c>
      <c r="M58" s="21">
        <f t="shared" si="5"/>
        <v>39.99</v>
      </c>
      <c r="N58" s="21">
        <f t="shared" si="6"/>
        <v>59.99</v>
      </c>
      <c r="O58" s="21">
        <f t="shared" si="7"/>
        <v>69.989999999999995</v>
      </c>
      <c r="P58" s="21">
        <f t="shared" si="8"/>
        <v>39.99</v>
      </c>
      <c r="Q58" s="21">
        <f t="shared" si="9"/>
        <v>59.99</v>
      </c>
      <c r="R58" s="21">
        <f t="shared" si="10"/>
        <v>99.99</v>
      </c>
      <c r="S58" s="21">
        <f t="shared" si="11"/>
        <v>39.99</v>
      </c>
      <c r="T58" s="21">
        <f t="shared" si="12"/>
        <v>49.99</v>
      </c>
    </row>
    <row r="59" spans="3:21" x14ac:dyDescent="0.25">
      <c r="I59" s="30" t="s">
        <v>1</v>
      </c>
      <c r="J59" s="67">
        <f>SUM(J35:J58)</f>
        <v>959.7600000000001</v>
      </c>
      <c r="K59" s="67">
        <f t="shared" ref="K59:L59" si="15">SUM(K35:K58)</f>
        <v>1439.76</v>
      </c>
      <c r="L59" s="67">
        <f t="shared" si="15"/>
        <v>1679.76</v>
      </c>
      <c r="M59" s="67">
        <f>SUM(M35:M58)</f>
        <v>959.7600000000001</v>
      </c>
      <c r="N59" s="67">
        <f t="shared" ref="N59:O59" si="16">SUM(N35:N58)</f>
        <v>1439.76</v>
      </c>
      <c r="O59" s="67">
        <f t="shared" si="16"/>
        <v>1679.76</v>
      </c>
      <c r="P59" s="67">
        <f>SUM(P35:P58)</f>
        <v>959.7600000000001</v>
      </c>
      <c r="Q59" s="67">
        <f t="shared" ref="Q59:R59" si="17">SUM(Q35:Q58)</f>
        <v>1439.76</v>
      </c>
      <c r="R59" s="67">
        <f t="shared" si="17"/>
        <v>2399.7599999999993</v>
      </c>
      <c r="S59" s="67">
        <f>SUM(S35:S58)</f>
        <v>959.7600000000001</v>
      </c>
      <c r="T59" s="67">
        <f t="shared" ref="T59" si="18">SUM(T35:T58)</f>
        <v>1199.76</v>
      </c>
    </row>
    <row r="62" spans="3:21" ht="15.75" hidden="1" thickBot="1" x14ac:dyDescent="0.3">
      <c r="J62" s="85" t="s">
        <v>30</v>
      </c>
      <c r="K62" s="85" t="s">
        <v>30</v>
      </c>
      <c r="L62" s="85" t="s">
        <v>30</v>
      </c>
      <c r="M62" s="85" t="s">
        <v>31</v>
      </c>
      <c r="N62" s="85" t="s">
        <v>31</v>
      </c>
      <c r="O62" s="85" t="s">
        <v>31</v>
      </c>
      <c r="P62" s="85" t="s">
        <v>32</v>
      </c>
      <c r="Q62" s="85" t="s">
        <v>32</v>
      </c>
      <c r="R62" s="85" t="s">
        <v>32</v>
      </c>
      <c r="S62" s="85" t="s">
        <v>33</v>
      </c>
      <c r="T62" s="85" t="s">
        <v>33</v>
      </c>
      <c r="U62" s="85" t="s">
        <v>33</v>
      </c>
    </row>
    <row r="63" spans="3:21" hidden="1" x14ac:dyDescent="0.25">
      <c r="J63" s="20" t="s">
        <v>39</v>
      </c>
      <c r="K63" s="20" t="s">
        <v>40</v>
      </c>
      <c r="L63" s="20" t="s">
        <v>41</v>
      </c>
      <c r="M63" s="20" t="s">
        <v>39</v>
      </c>
      <c r="N63" s="20" t="s">
        <v>40</v>
      </c>
      <c r="O63" s="20" t="s">
        <v>41</v>
      </c>
      <c r="P63" s="20" t="s">
        <v>39</v>
      </c>
      <c r="Q63" s="20" t="s">
        <v>40</v>
      </c>
      <c r="R63" s="20" t="s">
        <v>41</v>
      </c>
      <c r="S63" s="20" t="s">
        <v>39</v>
      </c>
      <c r="T63" s="20" t="s">
        <v>40</v>
      </c>
      <c r="U63" s="20" t="s">
        <v>41</v>
      </c>
    </row>
    <row r="64" spans="3:21" hidden="1" x14ac:dyDescent="0.25">
      <c r="J64" s="28">
        <f>VLOOKUP($J$63,$I$6:$N$29,3,0)</f>
        <v>999999</v>
      </c>
      <c r="K64" s="28">
        <f t="shared" ref="K64:K87" si="19">VLOOKUP($K$63,$I$6:$N$29,3,0)+IF(G35&lt;=$J$18,0,G35-$J$18)*$K$16</f>
        <v>10</v>
      </c>
      <c r="L64" s="28">
        <f>VLOOKUP($L$63,$I$6:$N$29,3,0)</f>
        <v>20</v>
      </c>
      <c r="M64" s="28">
        <f>VLOOKUP($J$63,$I$6:$N$29,4,0)</f>
        <v>999999</v>
      </c>
      <c r="N64" s="28">
        <f t="shared" ref="N64:N87" si="20">VLOOKUP($K$63,$I$6:$N$29,4,0)+IF(G35&lt;=$J$18,0,G35-$J$18)*$L$16</f>
        <v>999999</v>
      </c>
      <c r="O64" s="28">
        <f>VLOOKUP($L$63,$I$6:$N$29,4,0)</f>
        <v>20</v>
      </c>
      <c r="P64" s="28">
        <f t="shared" ref="P64:P87" si="21">VLOOKUP($J$63,$I$6:$N$29,5,0)+IF(G35&lt;=$J$17,0,G35-$J$17)*$M$16</f>
        <v>5</v>
      </c>
      <c r="Q64" s="29">
        <f t="shared" ref="Q64:Q87" si="22">VLOOKUP($K$63,$I$6:$N$29,5,0)+IF(G35&lt;=$J$18,0,G35-$J$18)*$M$16</f>
        <v>999999</v>
      </c>
      <c r="R64" s="28">
        <f>VLOOKUP($L$63,$I$6:$N$29,5,0)</f>
        <v>10</v>
      </c>
      <c r="S64" s="28">
        <f t="shared" ref="S64:S87" si="23">VLOOKUP($J$63,$I$6:$N$29,6,0)+IF(G35&lt;=$J$17,0,G35-$J$17)*$N$16</f>
        <v>999999</v>
      </c>
      <c r="T64" s="29">
        <f t="shared" ref="T64:T87" si="24">VLOOKUP($K$63,$I$6:$N$29,6,0)+IF(G35&lt;=$J$18,0,G35-$J$18)*$N$16</f>
        <v>999999</v>
      </c>
      <c r="U64" s="28">
        <f>VLOOKUP($L$63,$I$6:$N$29,6,0)</f>
        <v>10</v>
      </c>
    </row>
    <row r="65" spans="10:21" hidden="1" x14ac:dyDescent="0.25">
      <c r="J65" s="28">
        <f t="shared" ref="J65:J87" si="25">VLOOKUP($J$63,$I$6:$N$29,3,0)</f>
        <v>999999</v>
      </c>
      <c r="K65" s="28">
        <f t="shared" si="19"/>
        <v>10</v>
      </c>
      <c r="L65" s="28">
        <f t="shared" ref="L65:L87" si="26">VLOOKUP($L$63,$I$6:$N$29,3,0)</f>
        <v>20</v>
      </c>
      <c r="M65" s="28">
        <f t="shared" ref="M65:M87" si="27">VLOOKUP($J$63,$I$6:$N$29,4,0)</f>
        <v>999999</v>
      </c>
      <c r="N65" s="28">
        <f t="shared" si="20"/>
        <v>999999</v>
      </c>
      <c r="O65" s="28">
        <f t="shared" ref="O65:O87" si="28">VLOOKUP($L$63,$I$6:$N$29,4,0)</f>
        <v>20</v>
      </c>
      <c r="P65" s="28">
        <f t="shared" si="21"/>
        <v>5</v>
      </c>
      <c r="Q65" s="29">
        <f t="shared" si="22"/>
        <v>999999</v>
      </c>
      <c r="R65" s="28">
        <f t="shared" ref="R65:R87" si="29">VLOOKUP($L$63,$I$6:$N$29,5,0)</f>
        <v>10</v>
      </c>
      <c r="S65" s="28">
        <f t="shared" si="23"/>
        <v>999999</v>
      </c>
      <c r="T65" s="29">
        <f t="shared" si="24"/>
        <v>999999</v>
      </c>
      <c r="U65" s="28">
        <f t="shared" ref="U65:U87" si="30">VLOOKUP($L$63,$I$6:$N$29,6,0)</f>
        <v>10</v>
      </c>
    </row>
    <row r="66" spans="10:21" hidden="1" x14ac:dyDescent="0.25">
      <c r="J66" s="28">
        <f t="shared" si="25"/>
        <v>999999</v>
      </c>
      <c r="K66" s="28">
        <f t="shared" si="19"/>
        <v>10</v>
      </c>
      <c r="L66" s="28">
        <f t="shared" si="26"/>
        <v>20</v>
      </c>
      <c r="M66" s="28">
        <f t="shared" si="27"/>
        <v>999999</v>
      </c>
      <c r="N66" s="28">
        <f t="shared" si="20"/>
        <v>999999</v>
      </c>
      <c r="O66" s="28">
        <f t="shared" si="28"/>
        <v>20</v>
      </c>
      <c r="P66" s="28">
        <f t="shared" si="21"/>
        <v>5</v>
      </c>
      <c r="Q66" s="29">
        <f t="shared" si="22"/>
        <v>999999</v>
      </c>
      <c r="R66" s="28">
        <f t="shared" si="29"/>
        <v>10</v>
      </c>
      <c r="S66" s="28">
        <f t="shared" si="23"/>
        <v>999999</v>
      </c>
      <c r="T66" s="29">
        <f t="shared" si="24"/>
        <v>999999</v>
      </c>
      <c r="U66" s="28">
        <f t="shared" si="30"/>
        <v>10</v>
      </c>
    </row>
    <row r="67" spans="10:21" hidden="1" x14ac:dyDescent="0.25">
      <c r="J67" s="28">
        <f t="shared" si="25"/>
        <v>999999</v>
      </c>
      <c r="K67" s="28">
        <f t="shared" si="19"/>
        <v>10</v>
      </c>
      <c r="L67" s="28">
        <f t="shared" si="26"/>
        <v>20</v>
      </c>
      <c r="M67" s="28">
        <f t="shared" si="27"/>
        <v>999999</v>
      </c>
      <c r="N67" s="28">
        <f t="shared" si="20"/>
        <v>999999</v>
      </c>
      <c r="O67" s="28">
        <f t="shared" si="28"/>
        <v>20</v>
      </c>
      <c r="P67" s="28">
        <f t="shared" si="21"/>
        <v>5</v>
      </c>
      <c r="Q67" s="29">
        <f t="shared" si="22"/>
        <v>999999</v>
      </c>
      <c r="R67" s="28">
        <f t="shared" si="29"/>
        <v>10</v>
      </c>
      <c r="S67" s="28">
        <f t="shared" si="23"/>
        <v>999999</v>
      </c>
      <c r="T67" s="29">
        <f t="shared" si="24"/>
        <v>999999</v>
      </c>
      <c r="U67" s="28">
        <f t="shared" si="30"/>
        <v>10</v>
      </c>
    </row>
    <row r="68" spans="10:21" hidden="1" x14ac:dyDescent="0.25">
      <c r="J68" s="28">
        <f t="shared" si="25"/>
        <v>999999</v>
      </c>
      <c r="K68" s="28">
        <f t="shared" si="19"/>
        <v>10</v>
      </c>
      <c r="L68" s="28">
        <f t="shared" si="26"/>
        <v>20</v>
      </c>
      <c r="M68" s="28">
        <f t="shared" si="27"/>
        <v>999999</v>
      </c>
      <c r="N68" s="28">
        <f t="shared" si="20"/>
        <v>999999</v>
      </c>
      <c r="O68" s="28">
        <f t="shared" si="28"/>
        <v>20</v>
      </c>
      <c r="P68" s="28">
        <f t="shared" si="21"/>
        <v>5</v>
      </c>
      <c r="Q68" s="29">
        <f t="shared" si="22"/>
        <v>999999</v>
      </c>
      <c r="R68" s="28">
        <f t="shared" si="29"/>
        <v>10</v>
      </c>
      <c r="S68" s="28">
        <f t="shared" si="23"/>
        <v>999999</v>
      </c>
      <c r="T68" s="29">
        <f t="shared" si="24"/>
        <v>999999</v>
      </c>
      <c r="U68" s="28">
        <f t="shared" si="30"/>
        <v>10</v>
      </c>
    </row>
    <row r="69" spans="10:21" hidden="1" x14ac:dyDescent="0.25">
      <c r="J69" s="28">
        <f t="shared" si="25"/>
        <v>999999</v>
      </c>
      <c r="K69" s="28">
        <f t="shared" si="19"/>
        <v>10</v>
      </c>
      <c r="L69" s="28">
        <f t="shared" si="26"/>
        <v>20</v>
      </c>
      <c r="M69" s="28">
        <f t="shared" si="27"/>
        <v>999999</v>
      </c>
      <c r="N69" s="28">
        <f t="shared" si="20"/>
        <v>999999</v>
      </c>
      <c r="O69" s="28">
        <f t="shared" si="28"/>
        <v>20</v>
      </c>
      <c r="P69" s="28">
        <f t="shared" si="21"/>
        <v>5</v>
      </c>
      <c r="Q69" s="29">
        <f t="shared" si="22"/>
        <v>999999</v>
      </c>
      <c r="R69" s="28">
        <f t="shared" si="29"/>
        <v>10</v>
      </c>
      <c r="S69" s="28">
        <f t="shared" si="23"/>
        <v>999999</v>
      </c>
      <c r="T69" s="29">
        <f t="shared" si="24"/>
        <v>999999</v>
      </c>
      <c r="U69" s="28">
        <f t="shared" si="30"/>
        <v>10</v>
      </c>
    </row>
    <row r="70" spans="10:21" hidden="1" x14ac:dyDescent="0.25">
      <c r="J70" s="28">
        <f t="shared" si="25"/>
        <v>999999</v>
      </c>
      <c r="K70" s="28">
        <f t="shared" si="19"/>
        <v>10</v>
      </c>
      <c r="L70" s="28">
        <f t="shared" si="26"/>
        <v>20</v>
      </c>
      <c r="M70" s="28">
        <f t="shared" si="27"/>
        <v>999999</v>
      </c>
      <c r="N70" s="28">
        <f t="shared" si="20"/>
        <v>999999</v>
      </c>
      <c r="O70" s="28">
        <f t="shared" si="28"/>
        <v>20</v>
      </c>
      <c r="P70" s="28">
        <f t="shared" si="21"/>
        <v>5</v>
      </c>
      <c r="Q70" s="29">
        <f t="shared" si="22"/>
        <v>999999</v>
      </c>
      <c r="R70" s="28">
        <f t="shared" si="29"/>
        <v>10</v>
      </c>
      <c r="S70" s="28">
        <f t="shared" si="23"/>
        <v>999999</v>
      </c>
      <c r="T70" s="29">
        <f t="shared" si="24"/>
        <v>999999</v>
      </c>
      <c r="U70" s="28">
        <f t="shared" si="30"/>
        <v>10</v>
      </c>
    </row>
    <row r="71" spans="10:21" hidden="1" x14ac:dyDescent="0.25">
      <c r="J71" s="28">
        <f t="shared" si="25"/>
        <v>999999</v>
      </c>
      <c r="K71" s="28">
        <f t="shared" si="19"/>
        <v>10</v>
      </c>
      <c r="L71" s="28">
        <f t="shared" si="26"/>
        <v>20</v>
      </c>
      <c r="M71" s="28">
        <f t="shared" si="27"/>
        <v>999999</v>
      </c>
      <c r="N71" s="28">
        <f t="shared" si="20"/>
        <v>999999</v>
      </c>
      <c r="O71" s="28">
        <f t="shared" si="28"/>
        <v>20</v>
      </c>
      <c r="P71" s="28">
        <f t="shared" si="21"/>
        <v>5</v>
      </c>
      <c r="Q71" s="29">
        <f t="shared" si="22"/>
        <v>999999</v>
      </c>
      <c r="R71" s="28">
        <f t="shared" si="29"/>
        <v>10</v>
      </c>
      <c r="S71" s="28">
        <f t="shared" si="23"/>
        <v>999999</v>
      </c>
      <c r="T71" s="29">
        <f t="shared" si="24"/>
        <v>999999</v>
      </c>
      <c r="U71" s="28">
        <f t="shared" si="30"/>
        <v>10</v>
      </c>
    </row>
    <row r="72" spans="10:21" hidden="1" x14ac:dyDescent="0.25">
      <c r="J72" s="28">
        <f t="shared" si="25"/>
        <v>999999</v>
      </c>
      <c r="K72" s="28">
        <f t="shared" si="19"/>
        <v>10</v>
      </c>
      <c r="L72" s="28">
        <f t="shared" si="26"/>
        <v>20</v>
      </c>
      <c r="M72" s="28">
        <f t="shared" si="27"/>
        <v>999999</v>
      </c>
      <c r="N72" s="28">
        <f t="shared" si="20"/>
        <v>999999</v>
      </c>
      <c r="O72" s="28">
        <f t="shared" si="28"/>
        <v>20</v>
      </c>
      <c r="P72" s="28">
        <f t="shared" si="21"/>
        <v>5</v>
      </c>
      <c r="Q72" s="29">
        <f t="shared" si="22"/>
        <v>999999</v>
      </c>
      <c r="R72" s="28">
        <f t="shared" si="29"/>
        <v>10</v>
      </c>
      <c r="S72" s="28">
        <f t="shared" si="23"/>
        <v>999999</v>
      </c>
      <c r="T72" s="29">
        <f t="shared" si="24"/>
        <v>999999</v>
      </c>
      <c r="U72" s="28">
        <f t="shared" si="30"/>
        <v>10</v>
      </c>
    </row>
    <row r="73" spans="10:21" hidden="1" x14ac:dyDescent="0.25">
      <c r="J73" s="28">
        <f t="shared" si="25"/>
        <v>999999</v>
      </c>
      <c r="K73" s="28">
        <f t="shared" si="19"/>
        <v>10</v>
      </c>
      <c r="L73" s="28">
        <f t="shared" si="26"/>
        <v>20</v>
      </c>
      <c r="M73" s="28">
        <f t="shared" si="27"/>
        <v>999999</v>
      </c>
      <c r="N73" s="28">
        <f t="shared" si="20"/>
        <v>999999</v>
      </c>
      <c r="O73" s="28">
        <f t="shared" si="28"/>
        <v>20</v>
      </c>
      <c r="P73" s="28">
        <f t="shared" si="21"/>
        <v>5</v>
      </c>
      <c r="Q73" s="29">
        <f t="shared" si="22"/>
        <v>999999</v>
      </c>
      <c r="R73" s="28">
        <f t="shared" si="29"/>
        <v>10</v>
      </c>
      <c r="S73" s="28">
        <f t="shared" si="23"/>
        <v>999999</v>
      </c>
      <c r="T73" s="29">
        <f t="shared" si="24"/>
        <v>999999</v>
      </c>
      <c r="U73" s="28">
        <f t="shared" si="30"/>
        <v>10</v>
      </c>
    </row>
    <row r="74" spans="10:21" hidden="1" x14ac:dyDescent="0.25">
      <c r="J74" s="28">
        <f t="shared" si="25"/>
        <v>999999</v>
      </c>
      <c r="K74" s="28">
        <f t="shared" si="19"/>
        <v>10</v>
      </c>
      <c r="L74" s="28">
        <f t="shared" si="26"/>
        <v>20</v>
      </c>
      <c r="M74" s="28">
        <f t="shared" si="27"/>
        <v>999999</v>
      </c>
      <c r="N74" s="28">
        <f t="shared" si="20"/>
        <v>999999</v>
      </c>
      <c r="O74" s="28">
        <f t="shared" si="28"/>
        <v>20</v>
      </c>
      <c r="P74" s="28">
        <f t="shared" si="21"/>
        <v>5</v>
      </c>
      <c r="Q74" s="29">
        <f t="shared" si="22"/>
        <v>999999</v>
      </c>
      <c r="R74" s="28">
        <f t="shared" si="29"/>
        <v>10</v>
      </c>
      <c r="S74" s="28">
        <f t="shared" si="23"/>
        <v>999999</v>
      </c>
      <c r="T74" s="29">
        <f t="shared" si="24"/>
        <v>999999</v>
      </c>
      <c r="U74" s="28">
        <f t="shared" si="30"/>
        <v>10</v>
      </c>
    </row>
    <row r="75" spans="10:21" hidden="1" x14ac:dyDescent="0.25">
      <c r="J75" s="28">
        <f t="shared" si="25"/>
        <v>999999</v>
      </c>
      <c r="K75" s="28">
        <f t="shared" si="19"/>
        <v>10</v>
      </c>
      <c r="L75" s="28">
        <f t="shared" si="26"/>
        <v>20</v>
      </c>
      <c r="M75" s="28">
        <f t="shared" si="27"/>
        <v>999999</v>
      </c>
      <c r="N75" s="28">
        <f t="shared" si="20"/>
        <v>999999</v>
      </c>
      <c r="O75" s="28">
        <f t="shared" si="28"/>
        <v>20</v>
      </c>
      <c r="P75" s="28">
        <f t="shared" si="21"/>
        <v>5</v>
      </c>
      <c r="Q75" s="29">
        <f t="shared" si="22"/>
        <v>999999</v>
      </c>
      <c r="R75" s="28">
        <f t="shared" si="29"/>
        <v>10</v>
      </c>
      <c r="S75" s="28">
        <f t="shared" si="23"/>
        <v>999999</v>
      </c>
      <c r="T75" s="29">
        <f t="shared" si="24"/>
        <v>999999</v>
      </c>
      <c r="U75" s="28">
        <f t="shared" si="30"/>
        <v>10</v>
      </c>
    </row>
    <row r="76" spans="10:21" hidden="1" x14ac:dyDescent="0.25">
      <c r="J76" s="28">
        <f t="shared" si="25"/>
        <v>999999</v>
      </c>
      <c r="K76" s="28">
        <f t="shared" si="19"/>
        <v>10</v>
      </c>
      <c r="L76" s="28">
        <f t="shared" si="26"/>
        <v>20</v>
      </c>
      <c r="M76" s="28">
        <f t="shared" si="27"/>
        <v>999999</v>
      </c>
      <c r="N76" s="28">
        <f t="shared" si="20"/>
        <v>999999</v>
      </c>
      <c r="O76" s="28">
        <f t="shared" si="28"/>
        <v>20</v>
      </c>
      <c r="P76" s="28">
        <f t="shared" si="21"/>
        <v>5</v>
      </c>
      <c r="Q76" s="29">
        <f t="shared" si="22"/>
        <v>999999</v>
      </c>
      <c r="R76" s="28">
        <f t="shared" si="29"/>
        <v>10</v>
      </c>
      <c r="S76" s="28">
        <f t="shared" si="23"/>
        <v>999999</v>
      </c>
      <c r="T76" s="29">
        <f t="shared" si="24"/>
        <v>999999</v>
      </c>
      <c r="U76" s="28">
        <f t="shared" si="30"/>
        <v>10</v>
      </c>
    </row>
    <row r="77" spans="10:21" hidden="1" x14ac:dyDescent="0.25">
      <c r="J77" s="28">
        <f t="shared" si="25"/>
        <v>999999</v>
      </c>
      <c r="K77" s="28">
        <f t="shared" si="19"/>
        <v>10</v>
      </c>
      <c r="L77" s="28">
        <f t="shared" si="26"/>
        <v>20</v>
      </c>
      <c r="M77" s="28">
        <f t="shared" si="27"/>
        <v>999999</v>
      </c>
      <c r="N77" s="28">
        <f t="shared" si="20"/>
        <v>999999</v>
      </c>
      <c r="O77" s="28">
        <f t="shared" si="28"/>
        <v>20</v>
      </c>
      <c r="P77" s="28">
        <f t="shared" si="21"/>
        <v>5</v>
      </c>
      <c r="Q77" s="29">
        <f t="shared" si="22"/>
        <v>999999</v>
      </c>
      <c r="R77" s="28">
        <f t="shared" si="29"/>
        <v>10</v>
      </c>
      <c r="S77" s="28">
        <f t="shared" si="23"/>
        <v>999999</v>
      </c>
      <c r="T77" s="29">
        <f t="shared" si="24"/>
        <v>999999</v>
      </c>
      <c r="U77" s="28">
        <f t="shared" si="30"/>
        <v>10</v>
      </c>
    </row>
    <row r="78" spans="10:21" hidden="1" x14ac:dyDescent="0.25">
      <c r="J78" s="28">
        <f t="shared" si="25"/>
        <v>999999</v>
      </c>
      <c r="K78" s="28">
        <f t="shared" si="19"/>
        <v>10</v>
      </c>
      <c r="L78" s="28">
        <f t="shared" si="26"/>
        <v>20</v>
      </c>
      <c r="M78" s="28">
        <f t="shared" si="27"/>
        <v>999999</v>
      </c>
      <c r="N78" s="28">
        <f t="shared" si="20"/>
        <v>999999</v>
      </c>
      <c r="O78" s="28">
        <f t="shared" si="28"/>
        <v>20</v>
      </c>
      <c r="P78" s="28">
        <f t="shared" si="21"/>
        <v>5</v>
      </c>
      <c r="Q78" s="29">
        <f t="shared" si="22"/>
        <v>999999</v>
      </c>
      <c r="R78" s="28">
        <f t="shared" si="29"/>
        <v>10</v>
      </c>
      <c r="S78" s="28">
        <f t="shared" si="23"/>
        <v>999999</v>
      </c>
      <c r="T78" s="29">
        <f t="shared" si="24"/>
        <v>999999</v>
      </c>
      <c r="U78" s="28">
        <f t="shared" si="30"/>
        <v>10</v>
      </c>
    </row>
    <row r="79" spans="10:21" hidden="1" x14ac:dyDescent="0.25">
      <c r="J79" s="28">
        <f t="shared" si="25"/>
        <v>999999</v>
      </c>
      <c r="K79" s="28">
        <f t="shared" si="19"/>
        <v>10</v>
      </c>
      <c r="L79" s="28">
        <f t="shared" si="26"/>
        <v>20</v>
      </c>
      <c r="M79" s="28">
        <f t="shared" si="27"/>
        <v>999999</v>
      </c>
      <c r="N79" s="28">
        <f t="shared" si="20"/>
        <v>999999</v>
      </c>
      <c r="O79" s="28">
        <f t="shared" si="28"/>
        <v>20</v>
      </c>
      <c r="P79" s="28">
        <f t="shared" si="21"/>
        <v>5</v>
      </c>
      <c r="Q79" s="29">
        <f t="shared" si="22"/>
        <v>999999</v>
      </c>
      <c r="R79" s="28">
        <f t="shared" si="29"/>
        <v>10</v>
      </c>
      <c r="S79" s="28">
        <f t="shared" si="23"/>
        <v>999999</v>
      </c>
      <c r="T79" s="29">
        <f t="shared" si="24"/>
        <v>999999</v>
      </c>
      <c r="U79" s="28">
        <f t="shared" si="30"/>
        <v>10</v>
      </c>
    </row>
    <row r="80" spans="10:21" hidden="1" x14ac:dyDescent="0.25">
      <c r="J80" s="28">
        <f t="shared" si="25"/>
        <v>999999</v>
      </c>
      <c r="K80" s="28">
        <f t="shared" si="19"/>
        <v>10</v>
      </c>
      <c r="L80" s="28">
        <f t="shared" si="26"/>
        <v>20</v>
      </c>
      <c r="M80" s="28">
        <f t="shared" si="27"/>
        <v>999999</v>
      </c>
      <c r="N80" s="28">
        <f t="shared" si="20"/>
        <v>999999</v>
      </c>
      <c r="O80" s="28">
        <f t="shared" si="28"/>
        <v>20</v>
      </c>
      <c r="P80" s="28">
        <f t="shared" si="21"/>
        <v>5</v>
      </c>
      <c r="Q80" s="29">
        <f t="shared" si="22"/>
        <v>999999</v>
      </c>
      <c r="R80" s="28">
        <f t="shared" si="29"/>
        <v>10</v>
      </c>
      <c r="S80" s="28">
        <f t="shared" si="23"/>
        <v>999999</v>
      </c>
      <c r="T80" s="29">
        <f t="shared" si="24"/>
        <v>999999</v>
      </c>
      <c r="U80" s="28">
        <f t="shared" si="30"/>
        <v>10</v>
      </c>
    </row>
    <row r="81" spans="9:37" hidden="1" x14ac:dyDescent="0.25">
      <c r="J81" s="28">
        <f t="shared" si="25"/>
        <v>999999</v>
      </c>
      <c r="K81" s="28">
        <f t="shared" si="19"/>
        <v>10</v>
      </c>
      <c r="L81" s="28">
        <f t="shared" si="26"/>
        <v>20</v>
      </c>
      <c r="M81" s="28">
        <f t="shared" si="27"/>
        <v>999999</v>
      </c>
      <c r="N81" s="28">
        <f t="shared" si="20"/>
        <v>999999</v>
      </c>
      <c r="O81" s="28">
        <f t="shared" si="28"/>
        <v>20</v>
      </c>
      <c r="P81" s="28">
        <f t="shared" si="21"/>
        <v>5</v>
      </c>
      <c r="Q81" s="29">
        <f t="shared" si="22"/>
        <v>999999</v>
      </c>
      <c r="R81" s="28">
        <f t="shared" si="29"/>
        <v>10</v>
      </c>
      <c r="S81" s="28">
        <f t="shared" si="23"/>
        <v>999999</v>
      </c>
      <c r="T81" s="29">
        <f t="shared" si="24"/>
        <v>999999</v>
      </c>
      <c r="U81" s="28">
        <f t="shared" si="30"/>
        <v>10</v>
      </c>
    </row>
    <row r="82" spans="9:37" hidden="1" x14ac:dyDescent="0.25">
      <c r="J82" s="28">
        <f t="shared" si="25"/>
        <v>999999</v>
      </c>
      <c r="K82" s="28">
        <f t="shared" si="19"/>
        <v>10</v>
      </c>
      <c r="L82" s="28">
        <f t="shared" si="26"/>
        <v>20</v>
      </c>
      <c r="M82" s="28">
        <f t="shared" si="27"/>
        <v>999999</v>
      </c>
      <c r="N82" s="28">
        <f t="shared" si="20"/>
        <v>999999</v>
      </c>
      <c r="O82" s="28">
        <f t="shared" si="28"/>
        <v>20</v>
      </c>
      <c r="P82" s="28">
        <f t="shared" si="21"/>
        <v>5</v>
      </c>
      <c r="Q82" s="29">
        <f t="shared" si="22"/>
        <v>999999</v>
      </c>
      <c r="R82" s="28">
        <f t="shared" si="29"/>
        <v>10</v>
      </c>
      <c r="S82" s="28">
        <f t="shared" si="23"/>
        <v>999999</v>
      </c>
      <c r="T82" s="29">
        <f t="shared" si="24"/>
        <v>999999</v>
      </c>
      <c r="U82" s="28">
        <f t="shared" si="30"/>
        <v>10</v>
      </c>
    </row>
    <row r="83" spans="9:37" hidden="1" x14ac:dyDescent="0.25">
      <c r="J83" s="28">
        <f t="shared" si="25"/>
        <v>999999</v>
      </c>
      <c r="K83" s="28">
        <f t="shared" si="19"/>
        <v>10</v>
      </c>
      <c r="L83" s="28">
        <f t="shared" si="26"/>
        <v>20</v>
      </c>
      <c r="M83" s="28">
        <f t="shared" si="27"/>
        <v>999999</v>
      </c>
      <c r="N83" s="28">
        <f t="shared" si="20"/>
        <v>999999</v>
      </c>
      <c r="O83" s="28">
        <f t="shared" si="28"/>
        <v>20</v>
      </c>
      <c r="P83" s="28">
        <f t="shared" si="21"/>
        <v>5</v>
      </c>
      <c r="Q83" s="29">
        <f t="shared" si="22"/>
        <v>999999</v>
      </c>
      <c r="R83" s="28">
        <f t="shared" si="29"/>
        <v>10</v>
      </c>
      <c r="S83" s="28">
        <f t="shared" si="23"/>
        <v>999999</v>
      </c>
      <c r="T83" s="29">
        <f t="shared" si="24"/>
        <v>999999</v>
      </c>
      <c r="U83" s="28">
        <f t="shared" si="30"/>
        <v>10</v>
      </c>
    </row>
    <row r="84" spans="9:37" hidden="1" x14ac:dyDescent="0.25">
      <c r="J84" s="28">
        <f t="shared" si="25"/>
        <v>999999</v>
      </c>
      <c r="K84" s="28">
        <f t="shared" si="19"/>
        <v>10</v>
      </c>
      <c r="L84" s="28">
        <f t="shared" si="26"/>
        <v>20</v>
      </c>
      <c r="M84" s="28">
        <f t="shared" si="27"/>
        <v>999999</v>
      </c>
      <c r="N84" s="28">
        <f t="shared" si="20"/>
        <v>999999</v>
      </c>
      <c r="O84" s="28">
        <f t="shared" si="28"/>
        <v>20</v>
      </c>
      <c r="P84" s="28">
        <f t="shared" si="21"/>
        <v>5</v>
      </c>
      <c r="Q84" s="29">
        <f t="shared" si="22"/>
        <v>999999</v>
      </c>
      <c r="R84" s="28">
        <f t="shared" si="29"/>
        <v>10</v>
      </c>
      <c r="S84" s="28">
        <f t="shared" si="23"/>
        <v>999999</v>
      </c>
      <c r="T84" s="29">
        <f t="shared" si="24"/>
        <v>999999</v>
      </c>
      <c r="U84" s="28">
        <f t="shared" si="30"/>
        <v>10</v>
      </c>
    </row>
    <row r="85" spans="9:37" hidden="1" x14ac:dyDescent="0.25">
      <c r="J85" s="28">
        <f t="shared" si="25"/>
        <v>999999</v>
      </c>
      <c r="K85" s="28">
        <f t="shared" si="19"/>
        <v>10</v>
      </c>
      <c r="L85" s="28">
        <f t="shared" si="26"/>
        <v>20</v>
      </c>
      <c r="M85" s="28">
        <f t="shared" si="27"/>
        <v>999999</v>
      </c>
      <c r="N85" s="28">
        <f t="shared" si="20"/>
        <v>999999</v>
      </c>
      <c r="O85" s="28">
        <f t="shared" si="28"/>
        <v>20</v>
      </c>
      <c r="P85" s="28">
        <f t="shared" si="21"/>
        <v>5</v>
      </c>
      <c r="Q85" s="29">
        <f t="shared" si="22"/>
        <v>999999</v>
      </c>
      <c r="R85" s="28">
        <f t="shared" si="29"/>
        <v>10</v>
      </c>
      <c r="S85" s="28">
        <f t="shared" si="23"/>
        <v>999999</v>
      </c>
      <c r="T85" s="29">
        <f t="shared" si="24"/>
        <v>999999</v>
      </c>
      <c r="U85" s="28">
        <f t="shared" si="30"/>
        <v>10</v>
      </c>
    </row>
    <row r="86" spans="9:37" hidden="1" x14ac:dyDescent="0.25">
      <c r="J86" s="28">
        <f t="shared" si="25"/>
        <v>999999</v>
      </c>
      <c r="K86" s="28">
        <f t="shared" si="19"/>
        <v>10</v>
      </c>
      <c r="L86" s="28">
        <f t="shared" si="26"/>
        <v>20</v>
      </c>
      <c r="M86" s="28">
        <f t="shared" si="27"/>
        <v>999999</v>
      </c>
      <c r="N86" s="28">
        <f t="shared" si="20"/>
        <v>999999</v>
      </c>
      <c r="O86" s="28">
        <f t="shared" si="28"/>
        <v>20</v>
      </c>
      <c r="P86" s="28">
        <f t="shared" si="21"/>
        <v>5</v>
      </c>
      <c r="Q86" s="29">
        <f t="shared" si="22"/>
        <v>999999</v>
      </c>
      <c r="R86" s="28">
        <f t="shared" si="29"/>
        <v>10</v>
      </c>
      <c r="S86" s="28">
        <f t="shared" si="23"/>
        <v>999999</v>
      </c>
      <c r="T86" s="29">
        <f t="shared" si="24"/>
        <v>999999</v>
      </c>
      <c r="U86" s="28">
        <f t="shared" si="30"/>
        <v>10</v>
      </c>
    </row>
    <row r="87" spans="9:37" hidden="1" x14ac:dyDescent="0.25">
      <c r="J87" s="28">
        <f t="shared" si="25"/>
        <v>999999</v>
      </c>
      <c r="K87" s="28">
        <f t="shared" si="19"/>
        <v>10</v>
      </c>
      <c r="L87" s="28">
        <f t="shared" si="26"/>
        <v>20</v>
      </c>
      <c r="M87" s="28">
        <f t="shared" si="27"/>
        <v>999999</v>
      </c>
      <c r="N87" s="28">
        <f t="shared" si="20"/>
        <v>999999</v>
      </c>
      <c r="O87" s="28">
        <f t="shared" si="28"/>
        <v>20</v>
      </c>
      <c r="P87" s="28">
        <f t="shared" si="21"/>
        <v>5</v>
      </c>
      <c r="Q87" s="29">
        <f t="shared" si="22"/>
        <v>999999</v>
      </c>
      <c r="R87" s="28">
        <f t="shared" si="29"/>
        <v>10</v>
      </c>
      <c r="S87" s="28">
        <f t="shared" si="23"/>
        <v>999999</v>
      </c>
      <c r="T87" s="29">
        <f t="shared" si="24"/>
        <v>999999</v>
      </c>
      <c r="U87" s="28">
        <f t="shared" si="30"/>
        <v>10</v>
      </c>
    </row>
    <row r="88" spans="9:37" hidden="1" x14ac:dyDescent="0.25">
      <c r="I88" s="30" t="s">
        <v>1</v>
      </c>
      <c r="J88" s="68">
        <f>SUM(J64:J87)</f>
        <v>23999976</v>
      </c>
      <c r="K88" s="68">
        <f t="shared" ref="K88:U88" si="31">SUM(K64:K87)</f>
        <v>240</v>
      </c>
      <c r="L88" s="68">
        <f t="shared" si="31"/>
        <v>480</v>
      </c>
      <c r="M88" s="68">
        <f t="shared" si="31"/>
        <v>23999976</v>
      </c>
      <c r="N88" s="68">
        <f t="shared" si="31"/>
        <v>23999976</v>
      </c>
      <c r="O88" s="68">
        <f t="shared" si="31"/>
        <v>480</v>
      </c>
      <c r="P88" s="68">
        <f t="shared" si="31"/>
        <v>120</v>
      </c>
      <c r="Q88" s="68">
        <f t="shared" si="31"/>
        <v>23999976</v>
      </c>
      <c r="R88" s="68">
        <f t="shared" si="31"/>
        <v>240</v>
      </c>
      <c r="S88" s="68">
        <f t="shared" si="31"/>
        <v>23999976</v>
      </c>
      <c r="T88" s="68">
        <f t="shared" si="31"/>
        <v>23999976</v>
      </c>
      <c r="U88" s="68">
        <f t="shared" si="31"/>
        <v>240</v>
      </c>
    </row>
    <row r="89" spans="9:37" ht="15.75" hidden="1" thickBot="1" x14ac:dyDescent="0.3">
      <c r="K89" s="21"/>
    </row>
    <row r="90" spans="9:37" ht="15.75" hidden="1" thickBot="1" x14ac:dyDescent="0.3">
      <c r="J90" s="85" t="s">
        <v>49</v>
      </c>
      <c r="K90" s="85" t="s">
        <v>49</v>
      </c>
      <c r="L90" s="85" t="s">
        <v>49</v>
      </c>
      <c r="M90" s="85" t="s">
        <v>49</v>
      </c>
      <c r="N90" s="85" t="s">
        <v>49</v>
      </c>
      <c r="O90" s="85" t="s">
        <v>49</v>
      </c>
      <c r="P90" s="85" t="s">
        <v>49</v>
      </c>
      <c r="Q90" s="85" t="s">
        <v>50</v>
      </c>
      <c r="R90" s="85" t="s">
        <v>50</v>
      </c>
      <c r="S90" s="85" t="s">
        <v>50</v>
      </c>
      <c r="T90" s="85" t="s">
        <v>50</v>
      </c>
      <c r="U90" s="85" t="s">
        <v>50</v>
      </c>
      <c r="V90" s="85" t="s">
        <v>50</v>
      </c>
      <c r="W90" s="85" t="s">
        <v>50</v>
      </c>
      <c r="X90" s="85" t="s">
        <v>51</v>
      </c>
      <c r="Y90" s="85" t="s">
        <v>51</v>
      </c>
      <c r="Z90" s="85" t="s">
        <v>51</v>
      </c>
      <c r="AA90" s="85" t="s">
        <v>51</v>
      </c>
      <c r="AB90" s="85" t="s">
        <v>51</v>
      </c>
      <c r="AC90" s="85" t="s">
        <v>51</v>
      </c>
      <c r="AD90" s="85" t="s">
        <v>51</v>
      </c>
      <c r="AE90" s="85" t="s">
        <v>52</v>
      </c>
      <c r="AF90" s="85" t="s">
        <v>52</v>
      </c>
      <c r="AG90" s="85" t="s">
        <v>52</v>
      </c>
      <c r="AH90" s="85" t="s">
        <v>52</v>
      </c>
      <c r="AI90" s="85" t="s">
        <v>52</v>
      </c>
      <c r="AJ90" s="85" t="s">
        <v>52</v>
      </c>
      <c r="AK90" s="85" t="s">
        <v>52</v>
      </c>
    </row>
    <row r="91" spans="9:37" hidden="1" x14ac:dyDescent="0.25">
      <c r="J91" s="2" t="s">
        <v>42</v>
      </c>
      <c r="K91" s="2" t="s">
        <v>20</v>
      </c>
      <c r="L91" s="2" t="s">
        <v>43</v>
      </c>
      <c r="M91" s="2" t="s">
        <v>44</v>
      </c>
      <c r="N91" s="2" t="s">
        <v>45</v>
      </c>
      <c r="O91" s="2" t="s">
        <v>24</v>
      </c>
      <c r="P91" s="27" t="s">
        <v>23</v>
      </c>
      <c r="Q91" s="2" t="s">
        <v>42</v>
      </c>
      <c r="R91" s="2" t="s">
        <v>20</v>
      </c>
      <c r="S91" s="2" t="s">
        <v>43</v>
      </c>
      <c r="T91" s="2" t="s">
        <v>44</v>
      </c>
      <c r="U91" s="2" t="s">
        <v>45</v>
      </c>
      <c r="V91" s="2" t="s">
        <v>24</v>
      </c>
      <c r="W91" s="27" t="s">
        <v>23</v>
      </c>
      <c r="X91" s="2" t="s">
        <v>42</v>
      </c>
      <c r="Y91" s="2" t="s">
        <v>20</v>
      </c>
      <c r="Z91" s="2" t="s">
        <v>43</v>
      </c>
      <c r="AA91" s="2" t="s">
        <v>44</v>
      </c>
      <c r="AB91" s="2" t="s">
        <v>45</v>
      </c>
      <c r="AC91" s="2" t="s">
        <v>24</v>
      </c>
      <c r="AD91" s="27" t="s">
        <v>23</v>
      </c>
      <c r="AE91" s="2" t="s">
        <v>42</v>
      </c>
      <c r="AF91" s="2" t="s">
        <v>20</v>
      </c>
      <c r="AG91" s="2" t="s">
        <v>43</v>
      </c>
      <c r="AH91" s="2" t="s">
        <v>44</v>
      </c>
      <c r="AI91" s="2" t="s">
        <v>45</v>
      </c>
      <c r="AJ91" s="2" t="s">
        <v>24</v>
      </c>
      <c r="AK91" s="27" t="s">
        <v>23</v>
      </c>
    </row>
    <row r="92" spans="9:37" hidden="1" x14ac:dyDescent="0.25">
      <c r="J92" s="21">
        <f t="shared" ref="J92:J115" si="32">$F35*$K$21</f>
        <v>0</v>
      </c>
      <c r="K92" s="21">
        <f t="shared" ref="K92:K115" si="33">VLOOKUP($K$91,$I$6:$N$29,3,0)+IF($F35&lt;=$J$22,0,$F35-$J$22)*$K$21</f>
        <v>999999</v>
      </c>
      <c r="L92" s="21">
        <f t="shared" ref="L92:L115" si="34">VLOOKUP($L$91,$I$6:$N$29,3,0)+IF($F35&lt;=$J$23,0,$F35-$J$23)*$K$21</f>
        <v>30</v>
      </c>
      <c r="M92" s="21">
        <f t="shared" ref="M92:M115" si="35">VLOOKUP(M$91,$I$6:$N$29,3,0)+IF($F35&lt;=$J$24,0,$F35-$J$24)*$K$21</f>
        <v>999999</v>
      </c>
      <c r="N92" s="21">
        <f t="shared" ref="N92:N115" si="36">VLOOKUP(N$91,$I$6:$N$29,3,0)+IF($F35&lt;=$J$25,0,$F35-$J$25)*$K$21</f>
        <v>50</v>
      </c>
      <c r="O92" s="21">
        <f t="shared" ref="O92:O115" si="37">VLOOKUP(O$91,$I$6:$N$29,3,0)+IF($F35&lt;=$J$26,0,$F35-$J$26)*$K$21</f>
        <v>80</v>
      </c>
      <c r="P92" s="21">
        <f t="shared" ref="P92:P115" si="38">VLOOKUP(P$91,$I$6:$N$29,3,0)+IF($F35&lt;=$J$27,0,$F35-$J$27)*$K$21</f>
        <v>999999</v>
      </c>
      <c r="Q92" s="21">
        <f t="shared" ref="Q92:Q115" si="39">$F35*$L$21</f>
        <v>0</v>
      </c>
      <c r="R92" s="21">
        <f t="shared" ref="R92:R115" si="40">VLOOKUP($K$91,$I$6:$N$29,4,0)+IF($F35&lt;=$J$22,0,$F35-$J$22)*$L$21</f>
        <v>15</v>
      </c>
      <c r="S92" s="21">
        <f t="shared" ref="S92:S115" si="41">VLOOKUP($L$91,$I$6:$N$29,4,0)+IF($F35&lt;=$J$23,0,$F35-$J$23)*$L$21</f>
        <v>25</v>
      </c>
      <c r="T92" s="21">
        <f t="shared" ref="T92:T115" si="42">VLOOKUP(T$91,$I$6:$N$29,4,0)+IF($F35&lt;=$J$24,0,$F35-$J$24)*$L$21</f>
        <v>45</v>
      </c>
      <c r="U92" s="21">
        <f t="shared" ref="U92:U115" si="43">VLOOKUP(U$91,$I$6:$N$29,4,0)+IF($F35&lt;=$J$25,0,$F35-$J$25)*$L$21</f>
        <v>999999</v>
      </c>
      <c r="V92" s="21">
        <f t="shared" ref="V92:V115" si="44">VLOOKUP(V$91,$I$6:$N$29,4,0)+IF($F35&lt;=$J$26,0,$F35-$J$26)*$L$21</f>
        <v>999999</v>
      </c>
      <c r="W92" s="21">
        <f t="shared" ref="W92:W115" si="45">VLOOKUP(W$91,$I$6:$N$29,4,0)+IF($F35&lt;=$J$27,0,$F35-$J$27)*$L$21</f>
        <v>999999</v>
      </c>
      <c r="X92" s="21">
        <f t="shared" ref="X92:X115" si="46">$F35*$M$21</f>
        <v>0</v>
      </c>
      <c r="Y92" s="21">
        <f t="shared" ref="Y92:Y115" si="47">VLOOKUP($K$91,$I$6:$N$29,5,0)+IF($F35&lt;=$J$22,0,$F35-$J$22)*$M$21</f>
        <v>999999</v>
      </c>
      <c r="Z92" s="21">
        <f t="shared" ref="Z92:Z115" si="48">VLOOKUP($L$91,$I$6:$N$29,5,0)+IF($F35&lt;=$J$23,0,$F35-$J$23)*$M$21</f>
        <v>999999</v>
      </c>
      <c r="AA92" s="21">
        <f t="shared" ref="AA92:AA115" si="49">VLOOKUP(AA$91,$I$6:$N$29,5,0)+IF($F35&lt;=$J$24,0,$F35-$J$24)*$M$21</f>
        <v>999999</v>
      </c>
      <c r="AB92" s="21">
        <f t="shared" ref="AB92:AB115" si="50">VLOOKUP(AB$91,$I$6:$N$29,5,0)+IF($F35&lt;=$J$25,0,$F35-$J$25)*$M$21</f>
        <v>999999</v>
      </c>
      <c r="AC92" s="21">
        <f t="shared" ref="AC92:AC115" si="51">VLOOKUP(AC$91,$I$6:$N$29,5,0)+IF($F35&lt;=$J$26,0,$F35-$J$26)*$M$21</f>
        <v>999999</v>
      </c>
      <c r="AD92" s="21">
        <f t="shared" ref="AD92:AD115" si="52">VLOOKUP(AD$91,$I$6:$N$29,5,0)+IF($F35&lt;=$J$27,0,$F35-$J$27)*$M$21</f>
        <v>20</v>
      </c>
      <c r="AE92" s="21">
        <f t="shared" ref="AE92:AE115" si="53">$F35*$N$21</f>
        <v>0</v>
      </c>
      <c r="AF92" s="21">
        <f t="shared" ref="AF92:AF115" si="54">VLOOKUP($K$91,$I$6:$N$29,6,0)+IF($F35&lt;=$J$22,0,$F35-$J$22)*$N$21</f>
        <v>10</v>
      </c>
      <c r="AG92" s="21">
        <f t="shared" ref="AG92:AG115" si="55">VLOOKUP($L$91,$I$6:$N$29,6,0)+IF($F35&lt;=$J$23,0,$F35-$J$23)*$N$21</f>
        <v>20</v>
      </c>
      <c r="AH92" s="21">
        <f t="shared" ref="AH92:AH115" si="56">VLOOKUP(AH$91,$I$6:$N$29,6,0)+IF($F35&lt;=$J$24,0,$F35-$J$24)*$N$21</f>
        <v>999999</v>
      </c>
      <c r="AI92" s="21">
        <f t="shared" ref="AI92:AI115" si="57">VLOOKUP(AI$91,$I$6:$N$29,6,0)+IF($F35&lt;=$J$25,0,$F35-$J$25)*$N$21</f>
        <v>30</v>
      </c>
      <c r="AJ92" s="21">
        <f t="shared" ref="AJ92:AJ115" si="58">VLOOKUP(AJ$91,$I$6:$N$29,6,0)+IF($F35&lt;=$J$26,0,$F35-$J$26)*$N$21</f>
        <v>60</v>
      </c>
      <c r="AK92" s="21">
        <f t="shared" ref="AK92:AK115" si="59">VLOOKUP(AK$91,$I$6:$N$29,6,0)+IF($F35&lt;=$J$27,0,$F35-$J$27)*$N$21</f>
        <v>999999</v>
      </c>
    </row>
    <row r="93" spans="9:37" hidden="1" x14ac:dyDescent="0.25">
      <c r="J93" s="21">
        <f t="shared" si="32"/>
        <v>0</v>
      </c>
      <c r="K93" s="21">
        <f t="shared" si="33"/>
        <v>999999</v>
      </c>
      <c r="L93" s="21">
        <f t="shared" si="34"/>
        <v>30</v>
      </c>
      <c r="M93" s="21">
        <f t="shared" si="35"/>
        <v>999999</v>
      </c>
      <c r="N93" s="21">
        <f t="shared" si="36"/>
        <v>50</v>
      </c>
      <c r="O93" s="21">
        <f t="shared" si="37"/>
        <v>80</v>
      </c>
      <c r="P93" s="21">
        <f t="shared" si="38"/>
        <v>999999</v>
      </c>
      <c r="Q93" s="21">
        <f t="shared" si="39"/>
        <v>0</v>
      </c>
      <c r="R93" s="21">
        <f t="shared" si="40"/>
        <v>15</v>
      </c>
      <c r="S93" s="21">
        <f t="shared" si="41"/>
        <v>25</v>
      </c>
      <c r="T93" s="21">
        <f t="shared" si="42"/>
        <v>45</v>
      </c>
      <c r="U93" s="21">
        <f t="shared" si="43"/>
        <v>999999</v>
      </c>
      <c r="V93" s="21">
        <f t="shared" si="44"/>
        <v>999999</v>
      </c>
      <c r="W93" s="21">
        <f t="shared" si="45"/>
        <v>999999</v>
      </c>
      <c r="X93" s="21">
        <f t="shared" si="46"/>
        <v>0</v>
      </c>
      <c r="Y93" s="21">
        <f t="shared" si="47"/>
        <v>999999</v>
      </c>
      <c r="Z93" s="21">
        <f t="shared" si="48"/>
        <v>999999</v>
      </c>
      <c r="AA93" s="21">
        <f t="shared" si="49"/>
        <v>999999</v>
      </c>
      <c r="AB93" s="21">
        <f t="shared" si="50"/>
        <v>999999</v>
      </c>
      <c r="AC93" s="21">
        <f t="shared" si="51"/>
        <v>999999</v>
      </c>
      <c r="AD93" s="21">
        <f t="shared" si="52"/>
        <v>20</v>
      </c>
      <c r="AE93" s="21">
        <f t="shared" si="53"/>
        <v>0</v>
      </c>
      <c r="AF93" s="21">
        <f t="shared" si="54"/>
        <v>10</v>
      </c>
      <c r="AG93" s="21">
        <f t="shared" si="55"/>
        <v>20</v>
      </c>
      <c r="AH93" s="21">
        <f t="shared" si="56"/>
        <v>999999</v>
      </c>
      <c r="AI93" s="21">
        <f t="shared" si="57"/>
        <v>30</v>
      </c>
      <c r="AJ93" s="21">
        <f t="shared" si="58"/>
        <v>60</v>
      </c>
      <c r="AK93" s="21">
        <f t="shared" si="59"/>
        <v>999999</v>
      </c>
    </row>
    <row r="94" spans="9:37" hidden="1" x14ac:dyDescent="0.25">
      <c r="J94" s="21">
        <f t="shared" si="32"/>
        <v>0</v>
      </c>
      <c r="K94" s="21">
        <f t="shared" si="33"/>
        <v>999999</v>
      </c>
      <c r="L94" s="21">
        <f t="shared" si="34"/>
        <v>30</v>
      </c>
      <c r="M94" s="21">
        <f t="shared" si="35"/>
        <v>999999</v>
      </c>
      <c r="N94" s="21">
        <f t="shared" si="36"/>
        <v>50</v>
      </c>
      <c r="O94" s="21">
        <f t="shared" si="37"/>
        <v>80</v>
      </c>
      <c r="P94" s="21">
        <f t="shared" si="38"/>
        <v>999999</v>
      </c>
      <c r="Q94" s="21">
        <f t="shared" si="39"/>
        <v>0</v>
      </c>
      <c r="R94" s="21">
        <f t="shared" si="40"/>
        <v>15</v>
      </c>
      <c r="S94" s="21">
        <f t="shared" si="41"/>
        <v>25</v>
      </c>
      <c r="T94" s="21">
        <f t="shared" si="42"/>
        <v>45</v>
      </c>
      <c r="U94" s="21">
        <f t="shared" si="43"/>
        <v>999999</v>
      </c>
      <c r="V94" s="21">
        <f t="shared" si="44"/>
        <v>999999</v>
      </c>
      <c r="W94" s="21">
        <f t="shared" si="45"/>
        <v>999999</v>
      </c>
      <c r="X94" s="21">
        <f t="shared" si="46"/>
        <v>0</v>
      </c>
      <c r="Y94" s="21">
        <f t="shared" si="47"/>
        <v>999999</v>
      </c>
      <c r="Z94" s="21">
        <f t="shared" si="48"/>
        <v>999999</v>
      </c>
      <c r="AA94" s="21">
        <f t="shared" si="49"/>
        <v>999999</v>
      </c>
      <c r="AB94" s="21">
        <f t="shared" si="50"/>
        <v>999999</v>
      </c>
      <c r="AC94" s="21">
        <f t="shared" si="51"/>
        <v>999999</v>
      </c>
      <c r="AD94" s="21">
        <f t="shared" si="52"/>
        <v>20</v>
      </c>
      <c r="AE94" s="21">
        <f t="shared" si="53"/>
        <v>0</v>
      </c>
      <c r="AF94" s="21">
        <f t="shared" si="54"/>
        <v>10</v>
      </c>
      <c r="AG94" s="21">
        <f t="shared" si="55"/>
        <v>20</v>
      </c>
      <c r="AH94" s="21">
        <f t="shared" si="56"/>
        <v>999999</v>
      </c>
      <c r="AI94" s="21">
        <f t="shared" si="57"/>
        <v>30</v>
      </c>
      <c r="AJ94" s="21">
        <f t="shared" si="58"/>
        <v>60</v>
      </c>
      <c r="AK94" s="21">
        <f t="shared" si="59"/>
        <v>999999</v>
      </c>
    </row>
    <row r="95" spans="9:37" hidden="1" x14ac:dyDescent="0.25">
      <c r="J95" s="21">
        <f t="shared" si="32"/>
        <v>0</v>
      </c>
      <c r="K95" s="21">
        <f t="shared" si="33"/>
        <v>999999</v>
      </c>
      <c r="L95" s="21">
        <f t="shared" si="34"/>
        <v>30</v>
      </c>
      <c r="M95" s="21">
        <f t="shared" si="35"/>
        <v>999999</v>
      </c>
      <c r="N95" s="21">
        <f t="shared" si="36"/>
        <v>50</v>
      </c>
      <c r="O95" s="21">
        <f t="shared" si="37"/>
        <v>80</v>
      </c>
      <c r="P95" s="21">
        <f t="shared" si="38"/>
        <v>999999</v>
      </c>
      <c r="Q95" s="21">
        <f t="shared" si="39"/>
        <v>0</v>
      </c>
      <c r="R95" s="21">
        <f t="shared" si="40"/>
        <v>15</v>
      </c>
      <c r="S95" s="21">
        <f t="shared" si="41"/>
        <v>25</v>
      </c>
      <c r="T95" s="21">
        <f t="shared" si="42"/>
        <v>45</v>
      </c>
      <c r="U95" s="21">
        <f t="shared" si="43"/>
        <v>999999</v>
      </c>
      <c r="V95" s="21">
        <f t="shared" si="44"/>
        <v>999999</v>
      </c>
      <c r="W95" s="21">
        <f t="shared" si="45"/>
        <v>999999</v>
      </c>
      <c r="X95" s="21">
        <f t="shared" si="46"/>
        <v>0</v>
      </c>
      <c r="Y95" s="21">
        <f t="shared" si="47"/>
        <v>999999</v>
      </c>
      <c r="Z95" s="21">
        <f t="shared" si="48"/>
        <v>999999</v>
      </c>
      <c r="AA95" s="21">
        <f t="shared" si="49"/>
        <v>999999</v>
      </c>
      <c r="AB95" s="21">
        <f t="shared" si="50"/>
        <v>999999</v>
      </c>
      <c r="AC95" s="21">
        <f t="shared" si="51"/>
        <v>999999</v>
      </c>
      <c r="AD95" s="21">
        <f t="shared" si="52"/>
        <v>20</v>
      </c>
      <c r="AE95" s="21">
        <f t="shared" si="53"/>
        <v>0</v>
      </c>
      <c r="AF95" s="21">
        <f t="shared" si="54"/>
        <v>10</v>
      </c>
      <c r="AG95" s="21">
        <f t="shared" si="55"/>
        <v>20</v>
      </c>
      <c r="AH95" s="21">
        <f t="shared" si="56"/>
        <v>999999</v>
      </c>
      <c r="AI95" s="21">
        <f t="shared" si="57"/>
        <v>30</v>
      </c>
      <c r="AJ95" s="21">
        <f t="shared" si="58"/>
        <v>60</v>
      </c>
      <c r="AK95" s="21">
        <f t="shared" si="59"/>
        <v>999999</v>
      </c>
    </row>
    <row r="96" spans="9:37" hidden="1" x14ac:dyDescent="0.25">
      <c r="J96" s="21">
        <f t="shared" si="32"/>
        <v>0</v>
      </c>
      <c r="K96" s="21">
        <f t="shared" si="33"/>
        <v>999999</v>
      </c>
      <c r="L96" s="21">
        <f t="shared" si="34"/>
        <v>30</v>
      </c>
      <c r="M96" s="21">
        <f t="shared" si="35"/>
        <v>999999</v>
      </c>
      <c r="N96" s="21">
        <f t="shared" si="36"/>
        <v>50</v>
      </c>
      <c r="O96" s="21">
        <f t="shared" si="37"/>
        <v>80</v>
      </c>
      <c r="P96" s="21">
        <f t="shared" si="38"/>
        <v>999999</v>
      </c>
      <c r="Q96" s="21">
        <f t="shared" si="39"/>
        <v>0</v>
      </c>
      <c r="R96" s="21">
        <f t="shared" si="40"/>
        <v>15</v>
      </c>
      <c r="S96" s="21">
        <f t="shared" si="41"/>
        <v>25</v>
      </c>
      <c r="T96" s="21">
        <f t="shared" si="42"/>
        <v>45</v>
      </c>
      <c r="U96" s="21">
        <f t="shared" si="43"/>
        <v>999999</v>
      </c>
      <c r="V96" s="21">
        <f t="shared" si="44"/>
        <v>999999</v>
      </c>
      <c r="W96" s="21">
        <f t="shared" si="45"/>
        <v>999999</v>
      </c>
      <c r="X96" s="21">
        <f t="shared" si="46"/>
        <v>0</v>
      </c>
      <c r="Y96" s="21">
        <f t="shared" si="47"/>
        <v>999999</v>
      </c>
      <c r="Z96" s="21">
        <f t="shared" si="48"/>
        <v>999999</v>
      </c>
      <c r="AA96" s="21">
        <f t="shared" si="49"/>
        <v>999999</v>
      </c>
      <c r="AB96" s="21">
        <f t="shared" si="50"/>
        <v>999999</v>
      </c>
      <c r="AC96" s="21">
        <f t="shared" si="51"/>
        <v>999999</v>
      </c>
      <c r="AD96" s="21">
        <f t="shared" si="52"/>
        <v>20</v>
      </c>
      <c r="AE96" s="21">
        <f t="shared" si="53"/>
        <v>0</v>
      </c>
      <c r="AF96" s="21">
        <f t="shared" si="54"/>
        <v>10</v>
      </c>
      <c r="AG96" s="21">
        <f t="shared" si="55"/>
        <v>20</v>
      </c>
      <c r="AH96" s="21">
        <f t="shared" si="56"/>
        <v>999999</v>
      </c>
      <c r="AI96" s="21">
        <f t="shared" si="57"/>
        <v>30</v>
      </c>
      <c r="AJ96" s="21">
        <f t="shared" si="58"/>
        <v>60</v>
      </c>
      <c r="AK96" s="21">
        <f t="shared" si="59"/>
        <v>999999</v>
      </c>
    </row>
    <row r="97" spans="10:37" hidden="1" x14ac:dyDescent="0.25">
      <c r="J97" s="21">
        <f t="shared" si="32"/>
        <v>0</v>
      </c>
      <c r="K97" s="21">
        <f t="shared" si="33"/>
        <v>999999</v>
      </c>
      <c r="L97" s="21">
        <f t="shared" si="34"/>
        <v>30</v>
      </c>
      <c r="M97" s="21">
        <f t="shared" si="35"/>
        <v>999999</v>
      </c>
      <c r="N97" s="21">
        <f t="shared" si="36"/>
        <v>50</v>
      </c>
      <c r="O97" s="21">
        <f t="shared" si="37"/>
        <v>80</v>
      </c>
      <c r="P97" s="21">
        <f t="shared" si="38"/>
        <v>999999</v>
      </c>
      <c r="Q97" s="21">
        <f t="shared" si="39"/>
        <v>0</v>
      </c>
      <c r="R97" s="21">
        <f t="shared" si="40"/>
        <v>15</v>
      </c>
      <c r="S97" s="21">
        <f t="shared" si="41"/>
        <v>25</v>
      </c>
      <c r="T97" s="21">
        <f t="shared" si="42"/>
        <v>45</v>
      </c>
      <c r="U97" s="21">
        <f t="shared" si="43"/>
        <v>999999</v>
      </c>
      <c r="V97" s="21">
        <f t="shared" si="44"/>
        <v>999999</v>
      </c>
      <c r="W97" s="21">
        <f t="shared" si="45"/>
        <v>999999</v>
      </c>
      <c r="X97" s="21">
        <f t="shared" si="46"/>
        <v>0</v>
      </c>
      <c r="Y97" s="21">
        <f t="shared" si="47"/>
        <v>999999</v>
      </c>
      <c r="Z97" s="21">
        <f t="shared" si="48"/>
        <v>999999</v>
      </c>
      <c r="AA97" s="21">
        <f t="shared" si="49"/>
        <v>999999</v>
      </c>
      <c r="AB97" s="21">
        <f t="shared" si="50"/>
        <v>999999</v>
      </c>
      <c r="AC97" s="21">
        <f t="shared" si="51"/>
        <v>999999</v>
      </c>
      <c r="AD97" s="21">
        <f t="shared" si="52"/>
        <v>20</v>
      </c>
      <c r="AE97" s="21">
        <f t="shared" si="53"/>
        <v>0</v>
      </c>
      <c r="AF97" s="21">
        <f t="shared" si="54"/>
        <v>10</v>
      </c>
      <c r="AG97" s="21">
        <f t="shared" si="55"/>
        <v>20</v>
      </c>
      <c r="AH97" s="21">
        <f t="shared" si="56"/>
        <v>999999</v>
      </c>
      <c r="AI97" s="21">
        <f t="shared" si="57"/>
        <v>30</v>
      </c>
      <c r="AJ97" s="21">
        <f t="shared" si="58"/>
        <v>60</v>
      </c>
      <c r="AK97" s="21">
        <f t="shared" si="59"/>
        <v>999999</v>
      </c>
    </row>
    <row r="98" spans="10:37" hidden="1" x14ac:dyDescent="0.25">
      <c r="J98" s="21">
        <f t="shared" si="32"/>
        <v>0</v>
      </c>
      <c r="K98" s="21">
        <f t="shared" si="33"/>
        <v>999999</v>
      </c>
      <c r="L98" s="21">
        <f t="shared" si="34"/>
        <v>30</v>
      </c>
      <c r="M98" s="21">
        <f t="shared" si="35"/>
        <v>999999</v>
      </c>
      <c r="N98" s="21">
        <f t="shared" si="36"/>
        <v>50</v>
      </c>
      <c r="O98" s="21">
        <f t="shared" si="37"/>
        <v>80</v>
      </c>
      <c r="P98" s="21">
        <f t="shared" si="38"/>
        <v>999999</v>
      </c>
      <c r="Q98" s="21">
        <f t="shared" si="39"/>
        <v>0</v>
      </c>
      <c r="R98" s="21">
        <f t="shared" si="40"/>
        <v>15</v>
      </c>
      <c r="S98" s="21">
        <f t="shared" si="41"/>
        <v>25</v>
      </c>
      <c r="T98" s="21">
        <f t="shared" si="42"/>
        <v>45</v>
      </c>
      <c r="U98" s="21">
        <f t="shared" si="43"/>
        <v>999999</v>
      </c>
      <c r="V98" s="21">
        <f t="shared" si="44"/>
        <v>999999</v>
      </c>
      <c r="W98" s="21">
        <f t="shared" si="45"/>
        <v>999999</v>
      </c>
      <c r="X98" s="21">
        <f t="shared" si="46"/>
        <v>0</v>
      </c>
      <c r="Y98" s="21">
        <f t="shared" si="47"/>
        <v>999999</v>
      </c>
      <c r="Z98" s="21">
        <f t="shared" si="48"/>
        <v>999999</v>
      </c>
      <c r="AA98" s="21">
        <f t="shared" si="49"/>
        <v>999999</v>
      </c>
      <c r="AB98" s="21">
        <f t="shared" si="50"/>
        <v>999999</v>
      </c>
      <c r="AC98" s="21">
        <f t="shared" si="51"/>
        <v>999999</v>
      </c>
      <c r="AD98" s="21">
        <f t="shared" si="52"/>
        <v>20</v>
      </c>
      <c r="AE98" s="21">
        <f t="shared" si="53"/>
        <v>0</v>
      </c>
      <c r="AF98" s="21">
        <f t="shared" si="54"/>
        <v>10</v>
      </c>
      <c r="AG98" s="21">
        <f t="shared" si="55"/>
        <v>20</v>
      </c>
      <c r="AH98" s="21">
        <f t="shared" si="56"/>
        <v>999999</v>
      </c>
      <c r="AI98" s="21">
        <f t="shared" si="57"/>
        <v>30</v>
      </c>
      <c r="AJ98" s="21">
        <f t="shared" si="58"/>
        <v>60</v>
      </c>
      <c r="AK98" s="21">
        <f t="shared" si="59"/>
        <v>999999</v>
      </c>
    </row>
    <row r="99" spans="10:37" hidden="1" x14ac:dyDescent="0.25">
      <c r="J99" s="21">
        <f t="shared" si="32"/>
        <v>0</v>
      </c>
      <c r="K99" s="21">
        <f t="shared" si="33"/>
        <v>999999</v>
      </c>
      <c r="L99" s="21">
        <f t="shared" si="34"/>
        <v>30</v>
      </c>
      <c r="M99" s="21">
        <f t="shared" si="35"/>
        <v>999999</v>
      </c>
      <c r="N99" s="21">
        <f t="shared" si="36"/>
        <v>50</v>
      </c>
      <c r="O99" s="21">
        <f t="shared" si="37"/>
        <v>80</v>
      </c>
      <c r="P99" s="21">
        <f t="shared" si="38"/>
        <v>999999</v>
      </c>
      <c r="Q99" s="21">
        <f t="shared" si="39"/>
        <v>0</v>
      </c>
      <c r="R99" s="21">
        <f t="shared" si="40"/>
        <v>15</v>
      </c>
      <c r="S99" s="21">
        <f t="shared" si="41"/>
        <v>25</v>
      </c>
      <c r="T99" s="21">
        <f t="shared" si="42"/>
        <v>45</v>
      </c>
      <c r="U99" s="21">
        <f t="shared" si="43"/>
        <v>999999</v>
      </c>
      <c r="V99" s="21">
        <f t="shared" si="44"/>
        <v>999999</v>
      </c>
      <c r="W99" s="21">
        <f t="shared" si="45"/>
        <v>999999</v>
      </c>
      <c r="X99" s="21">
        <f t="shared" si="46"/>
        <v>0</v>
      </c>
      <c r="Y99" s="21">
        <f t="shared" si="47"/>
        <v>999999</v>
      </c>
      <c r="Z99" s="21">
        <f t="shared" si="48"/>
        <v>999999</v>
      </c>
      <c r="AA99" s="21">
        <f t="shared" si="49"/>
        <v>999999</v>
      </c>
      <c r="AB99" s="21">
        <f t="shared" si="50"/>
        <v>999999</v>
      </c>
      <c r="AC99" s="21">
        <f t="shared" si="51"/>
        <v>999999</v>
      </c>
      <c r="AD99" s="21">
        <f t="shared" si="52"/>
        <v>20</v>
      </c>
      <c r="AE99" s="21">
        <f t="shared" si="53"/>
        <v>0</v>
      </c>
      <c r="AF99" s="21">
        <f t="shared" si="54"/>
        <v>10</v>
      </c>
      <c r="AG99" s="21">
        <f t="shared" si="55"/>
        <v>20</v>
      </c>
      <c r="AH99" s="21">
        <f t="shared" si="56"/>
        <v>999999</v>
      </c>
      <c r="AI99" s="21">
        <f t="shared" si="57"/>
        <v>30</v>
      </c>
      <c r="AJ99" s="21">
        <f t="shared" si="58"/>
        <v>60</v>
      </c>
      <c r="AK99" s="21">
        <f t="shared" si="59"/>
        <v>999999</v>
      </c>
    </row>
    <row r="100" spans="10:37" hidden="1" x14ac:dyDescent="0.25">
      <c r="J100" s="21">
        <f t="shared" si="32"/>
        <v>0</v>
      </c>
      <c r="K100" s="21">
        <f t="shared" si="33"/>
        <v>999999</v>
      </c>
      <c r="L100" s="21">
        <f t="shared" si="34"/>
        <v>30</v>
      </c>
      <c r="M100" s="21">
        <f t="shared" si="35"/>
        <v>999999</v>
      </c>
      <c r="N100" s="21">
        <f t="shared" si="36"/>
        <v>50</v>
      </c>
      <c r="O100" s="21">
        <f t="shared" si="37"/>
        <v>80</v>
      </c>
      <c r="P100" s="21">
        <f t="shared" si="38"/>
        <v>999999</v>
      </c>
      <c r="Q100" s="21">
        <f t="shared" si="39"/>
        <v>0</v>
      </c>
      <c r="R100" s="21">
        <f t="shared" si="40"/>
        <v>15</v>
      </c>
      <c r="S100" s="21">
        <f t="shared" si="41"/>
        <v>25</v>
      </c>
      <c r="T100" s="21">
        <f t="shared" si="42"/>
        <v>45</v>
      </c>
      <c r="U100" s="21">
        <f t="shared" si="43"/>
        <v>999999</v>
      </c>
      <c r="V100" s="21">
        <f t="shared" si="44"/>
        <v>999999</v>
      </c>
      <c r="W100" s="21">
        <f t="shared" si="45"/>
        <v>999999</v>
      </c>
      <c r="X100" s="21">
        <f t="shared" si="46"/>
        <v>0</v>
      </c>
      <c r="Y100" s="21">
        <f t="shared" si="47"/>
        <v>999999</v>
      </c>
      <c r="Z100" s="21">
        <f t="shared" si="48"/>
        <v>999999</v>
      </c>
      <c r="AA100" s="21">
        <f t="shared" si="49"/>
        <v>999999</v>
      </c>
      <c r="AB100" s="21">
        <f t="shared" si="50"/>
        <v>999999</v>
      </c>
      <c r="AC100" s="21">
        <f t="shared" si="51"/>
        <v>999999</v>
      </c>
      <c r="AD100" s="21">
        <f t="shared" si="52"/>
        <v>20</v>
      </c>
      <c r="AE100" s="21">
        <f t="shared" si="53"/>
        <v>0</v>
      </c>
      <c r="AF100" s="21">
        <f t="shared" si="54"/>
        <v>10</v>
      </c>
      <c r="AG100" s="21">
        <f t="shared" si="55"/>
        <v>20</v>
      </c>
      <c r="AH100" s="21">
        <f t="shared" si="56"/>
        <v>999999</v>
      </c>
      <c r="AI100" s="21">
        <f t="shared" si="57"/>
        <v>30</v>
      </c>
      <c r="AJ100" s="21">
        <f t="shared" si="58"/>
        <v>60</v>
      </c>
      <c r="AK100" s="21">
        <f t="shared" si="59"/>
        <v>999999</v>
      </c>
    </row>
    <row r="101" spans="10:37" hidden="1" x14ac:dyDescent="0.25">
      <c r="J101" s="21">
        <f t="shared" si="32"/>
        <v>0</v>
      </c>
      <c r="K101" s="21">
        <f t="shared" si="33"/>
        <v>999999</v>
      </c>
      <c r="L101" s="21">
        <f t="shared" si="34"/>
        <v>30</v>
      </c>
      <c r="M101" s="21">
        <f t="shared" si="35"/>
        <v>999999</v>
      </c>
      <c r="N101" s="21">
        <f t="shared" si="36"/>
        <v>50</v>
      </c>
      <c r="O101" s="21">
        <f t="shared" si="37"/>
        <v>80</v>
      </c>
      <c r="P101" s="21">
        <f t="shared" si="38"/>
        <v>999999</v>
      </c>
      <c r="Q101" s="21">
        <f t="shared" si="39"/>
        <v>0</v>
      </c>
      <c r="R101" s="21">
        <f t="shared" si="40"/>
        <v>15</v>
      </c>
      <c r="S101" s="21">
        <f t="shared" si="41"/>
        <v>25</v>
      </c>
      <c r="T101" s="21">
        <f t="shared" si="42"/>
        <v>45</v>
      </c>
      <c r="U101" s="21">
        <f t="shared" si="43"/>
        <v>999999</v>
      </c>
      <c r="V101" s="21">
        <f t="shared" si="44"/>
        <v>999999</v>
      </c>
      <c r="W101" s="21">
        <f t="shared" si="45"/>
        <v>999999</v>
      </c>
      <c r="X101" s="21">
        <f t="shared" si="46"/>
        <v>0</v>
      </c>
      <c r="Y101" s="21">
        <f t="shared" si="47"/>
        <v>999999</v>
      </c>
      <c r="Z101" s="21">
        <f t="shared" si="48"/>
        <v>999999</v>
      </c>
      <c r="AA101" s="21">
        <f t="shared" si="49"/>
        <v>999999</v>
      </c>
      <c r="AB101" s="21">
        <f t="shared" si="50"/>
        <v>999999</v>
      </c>
      <c r="AC101" s="21">
        <f t="shared" si="51"/>
        <v>999999</v>
      </c>
      <c r="AD101" s="21">
        <f t="shared" si="52"/>
        <v>20</v>
      </c>
      <c r="AE101" s="21">
        <f t="shared" si="53"/>
        <v>0</v>
      </c>
      <c r="AF101" s="21">
        <f t="shared" si="54"/>
        <v>10</v>
      </c>
      <c r="AG101" s="21">
        <f t="shared" si="55"/>
        <v>20</v>
      </c>
      <c r="AH101" s="21">
        <f t="shared" si="56"/>
        <v>999999</v>
      </c>
      <c r="AI101" s="21">
        <f t="shared" si="57"/>
        <v>30</v>
      </c>
      <c r="AJ101" s="21">
        <f t="shared" si="58"/>
        <v>60</v>
      </c>
      <c r="AK101" s="21">
        <f t="shared" si="59"/>
        <v>999999</v>
      </c>
    </row>
    <row r="102" spans="10:37" hidden="1" x14ac:dyDescent="0.25">
      <c r="J102" s="21">
        <f t="shared" si="32"/>
        <v>0</v>
      </c>
      <c r="K102" s="21">
        <f t="shared" si="33"/>
        <v>999999</v>
      </c>
      <c r="L102" s="21">
        <f t="shared" si="34"/>
        <v>30</v>
      </c>
      <c r="M102" s="21">
        <f t="shared" si="35"/>
        <v>999999</v>
      </c>
      <c r="N102" s="21">
        <f t="shared" si="36"/>
        <v>50</v>
      </c>
      <c r="O102" s="21">
        <f t="shared" si="37"/>
        <v>80</v>
      </c>
      <c r="P102" s="21">
        <f t="shared" si="38"/>
        <v>999999</v>
      </c>
      <c r="Q102" s="21">
        <f t="shared" si="39"/>
        <v>0</v>
      </c>
      <c r="R102" s="21">
        <f t="shared" si="40"/>
        <v>15</v>
      </c>
      <c r="S102" s="21">
        <f t="shared" si="41"/>
        <v>25</v>
      </c>
      <c r="T102" s="21">
        <f t="shared" si="42"/>
        <v>45</v>
      </c>
      <c r="U102" s="21">
        <f t="shared" si="43"/>
        <v>999999</v>
      </c>
      <c r="V102" s="21">
        <f t="shared" si="44"/>
        <v>999999</v>
      </c>
      <c r="W102" s="21">
        <f t="shared" si="45"/>
        <v>999999</v>
      </c>
      <c r="X102" s="21">
        <f t="shared" si="46"/>
        <v>0</v>
      </c>
      <c r="Y102" s="21">
        <f t="shared" si="47"/>
        <v>999999</v>
      </c>
      <c r="Z102" s="21">
        <f t="shared" si="48"/>
        <v>999999</v>
      </c>
      <c r="AA102" s="21">
        <f t="shared" si="49"/>
        <v>999999</v>
      </c>
      <c r="AB102" s="21">
        <f t="shared" si="50"/>
        <v>999999</v>
      </c>
      <c r="AC102" s="21">
        <f t="shared" si="51"/>
        <v>999999</v>
      </c>
      <c r="AD102" s="21">
        <f t="shared" si="52"/>
        <v>20</v>
      </c>
      <c r="AE102" s="21">
        <f t="shared" si="53"/>
        <v>0</v>
      </c>
      <c r="AF102" s="21">
        <f t="shared" si="54"/>
        <v>10</v>
      </c>
      <c r="AG102" s="21">
        <f t="shared" si="55"/>
        <v>20</v>
      </c>
      <c r="AH102" s="21">
        <f t="shared" si="56"/>
        <v>999999</v>
      </c>
      <c r="AI102" s="21">
        <f t="shared" si="57"/>
        <v>30</v>
      </c>
      <c r="AJ102" s="21">
        <f t="shared" si="58"/>
        <v>60</v>
      </c>
      <c r="AK102" s="21">
        <f t="shared" si="59"/>
        <v>999999</v>
      </c>
    </row>
    <row r="103" spans="10:37" hidden="1" x14ac:dyDescent="0.25">
      <c r="J103" s="21">
        <f t="shared" si="32"/>
        <v>0</v>
      </c>
      <c r="K103" s="21">
        <f t="shared" si="33"/>
        <v>999999</v>
      </c>
      <c r="L103" s="21">
        <f t="shared" si="34"/>
        <v>30</v>
      </c>
      <c r="M103" s="21">
        <f t="shared" si="35"/>
        <v>999999</v>
      </c>
      <c r="N103" s="21">
        <f t="shared" si="36"/>
        <v>50</v>
      </c>
      <c r="O103" s="21">
        <f t="shared" si="37"/>
        <v>80</v>
      </c>
      <c r="P103" s="21">
        <f t="shared" si="38"/>
        <v>999999</v>
      </c>
      <c r="Q103" s="21">
        <f t="shared" si="39"/>
        <v>0</v>
      </c>
      <c r="R103" s="21">
        <f t="shared" si="40"/>
        <v>15</v>
      </c>
      <c r="S103" s="21">
        <f t="shared" si="41"/>
        <v>25</v>
      </c>
      <c r="T103" s="21">
        <f t="shared" si="42"/>
        <v>45</v>
      </c>
      <c r="U103" s="21">
        <f t="shared" si="43"/>
        <v>999999</v>
      </c>
      <c r="V103" s="21">
        <f t="shared" si="44"/>
        <v>999999</v>
      </c>
      <c r="W103" s="21">
        <f t="shared" si="45"/>
        <v>999999</v>
      </c>
      <c r="X103" s="21">
        <f t="shared" si="46"/>
        <v>0</v>
      </c>
      <c r="Y103" s="21">
        <f t="shared" si="47"/>
        <v>999999</v>
      </c>
      <c r="Z103" s="21">
        <f t="shared" si="48"/>
        <v>999999</v>
      </c>
      <c r="AA103" s="21">
        <f t="shared" si="49"/>
        <v>999999</v>
      </c>
      <c r="AB103" s="21">
        <f t="shared" si="50"/>
        <v>999999</v>
      </c>
      <c r="AC103" s="21">
        <f t="shared" si="51"/>
        <v>999999</v>
      </c>
      <c r="AD103" s="21">
        <f t="shared" si="52"/>
        <v>20</v>
      </c>
      <c r="AE103" s="21">
        <f t="shared" si="53"/>
        <v>0</v>
      </c>
      <c r="AF103" s="21">
        <f t="shared" si="54"/>
        <v>10</v>
      </c>
      <c r="AG103" s="21">
        <f t="shared" si="55"/>
        <v>20</v>
      </c>
      <c r="AH103" s="21">
        <f t="shared" si="56"/>
        <v>999999</v>
      </c>
      <c r="AI103" s="21">
        <f t="shared" si="57"/>
        <v>30</v>
      </c>
      <c r="AJ103" s="21">
        <f t="shared" si="58"/>
        <v>60</v>
      </c>
      <c r="AK103" s="21">
        <f t="shared" si="59"/>
        <v>999999</v>
      </c>
    </row>
    <row r="104" spans="10:37" hidden="1" x14ac:dyDescent="0.25">
      <c r="J104" s="21">
        <f t="shared" si="32"/>
        <v>0</v>
      </c>
      <c r="K104" s="21">
        <f t="shared" si="33"/>
        <v>999999</v>
      </c>
      <c r="L104" s="21">
        <f t="shared" si="34"/>
        <v>30</v>
      </c>
      <c r="M104" s="21">
        <f t="shared" si="35"/>
        <v>999999</v>
      </c>
      <c r="N104" s="21">
        <f t="shared" si="36"/>
        <v>50</v>
      </c>
      <c r="O104" s="21">
        <f t="shared" si="37"/>
        <v>80</v>
      </c>
      <c r="P104" s="21">
        <f t="shared" si="38"/>
        <v>999999</v>
      </c>
      <c r="Q104" s="21">
        <f t="shared" si="39"/>
        <v>0</v>
      </c>
      <c r="R104" s="21">
        <f t="shared" si="40"/>
        <v>15</v>
      </c>
      <c r="S104" s="21">
        <f t="shared" si="41"/>
        <v>25</v>
      </c>
      <c r="T104" s="21">
        <f t="shared" si="42"/>
        <v>45</v>
      </c>
      <c r="U104" s="21">
        <f t="shared" si="43"/>
        <v>999999</v>
      </c>
      <c r="V104" s="21">
        <f t="shared" si="44"/>
        <v>999999</v>
      </c>
      <c r="W104" s="21">
        <f t="shared" si="45"/>
        <v>999999</v>
      </c>
      <c r="X104" s="21">
        <f t="shared" si="46"/>
        <v>0</v>
      </c>
      <c r="Y104" s="21">
        <f t="shared" si="47"/>
        <v>999999</v>
      </c>
      <c r="Z104" s="21">
        <f t="shared" si="48"/>
        <v>999999</v>
      </c>
      <c r="AA104" s="21">
        <f t="shared" si="49"/>
        <v>999999</v>
      </c>
      <c r="AB104" s="21">
        <f t="shared" si="50"/>
        <v>999999</v>
      </c>
      <c r="AC104" s="21">
        <f t="shared" si="51"/>
        <v>999999</v>
      </c>
      <c r="AD104" s="21">
        <f t="shared" si="52"/>
        <v>20</v>
      </c>
      <c r="AE104" s="21">
        <f t="shared" si="53"/>
        <v>0</v>
      </c>
      <c r="AF104" s="21">
        <f t="shared" si="54"/>
        <v>10</v>
      </c>
      <c r="AG104" s="21">
        <f t="shared" si="55"/>
        <v>20</v>
      </c>
      <c r="AH104" s="21">
        <f t="shared" si="56"/>
        <v>999999</v>
      </c>
      <c r="AI104" s="21">
        <f t="shared" si="57"/>
        <v>30</v>
      </c>
      <c r="AJ104" s="21">
        <f t="shared" si="58"/>
        <v>60</v>
      </c>
      <c r="AK104" s="21">
        <f t="shared" si="59"/>
        <v>999999</v>
      </c>
    </row>
    <row r="105" spans="10:37" hidden="1" x14ac:dyDescent="0.25">
      <c r="J105" s="21">
        <f t="shared" si="32"/>
        <v>0</v>
      </c>
      <c r="K105" s="21">
        <f t="shared" si="33"/>
        <v>999999</v>
      </c>
      <c r="L105" s="21">
        <f t="shared" si="34"/>
        <v>30</v>
      </c>
      <c r="M105" s="21">
        <f t="shared" si="35"/>
        <v>999999</v>
      </c>
      <c r="N105" s="21">
        <f t="shared" si="36"/>
        <v>50</v>
      </c>
      <c r="O105" s="21">
        <f t="shared" si="37"/>
        <v>80</v>
      </c>
      <c r="P105" s="21">
        <f t="shared" si="38"/>
        <v>999999</v>
      </c>
      <c r="Q105" s="21">
        <f t="shared" si="39"/>
        <v>0</v>
      </c>
      <c r="R105" s="21">
        <f t="shared" si="40"/>
        <v>15</v>
      </c>
      <c r="S105" s="21">
        <f t="shared" si="41"/>
        <v>25</v>
      </c>
      <c r="T105" s="21">
        <f t="shared" si="42"/>
        <v>45</v>
      </c>
      <c r="U105" s="21">
        <f t="shared" si="43"/>
        <v>999999</v>
      </c>
      <c r="V105" s="21">
        <f t="shared" si="44"/>
        <v>999999</v>
      </c>
      <c r="W105" s="21">
        <f t="shared" si="45"/>
        <v>999999</v>
      </c>
      <c r="X105" s="21">
        <f t="shared" si="46"/>
        <v>0</v>
      </c>
      <c r="Y105" s="21">
        <f t="shared" si="47"/>
        <v>999999</v>
      </c>
      <c r="Z105" s="21">
        <f t="shared" si="48"/>
        <v>999999</v>
      </c>
      <c r="AA105" s="21">
        <f t="shared" si="49"/>
        <v>999999</v>
      </c>
      <c r="AB105" s="21">
        <f t="shared" si="50"/>
        <v>999999</v>
      </c>
      <c r="AC105" s="21">
        <f t="shared" si="51"/>
        <v>999999</v>
      </c>
      <c r="AD105" s="21">
        <f t="shared" si="52"/>
        <v>20</v>
      </c>
      <c r="AE105" s="21">
        <f t="shared" si="53"/>
        <v>0</v>
      </c>
      <c r="AF105" s="21">
        <f t="shared" si="54"/>
        <v>10</v>
      </c>
      <c r="AG105" s="21">
        <f t="shared" si="55"/>
        <v>20</v>
      </c>
      <c r="AH105" s="21">
        <f t="shared" si="56"/>
        <v>999999</v>
      </c>
      <c r="AI105" s="21">
        <f t="shared" si="57"/>
        <v>30</v>
      </c>
      <c r="AJ105" s="21">
        <f t="shared" si="58"/>
        <v>60</v>
      </c>
      <c r="AK105" s="21">
        <f t="shared" si="59"/>
        <v>999999</v>
      </c>
    </row>
    <row r="106" spans="10:37" hidden="1" x14ac:dyDescent="0.25">
      <c r="J106" s="21">
        <f t="shared" si="32"/>
        <v>0</v>
      </c>
      <c r="K106" s="21">
        <f t="shared" si="33"/>
        <v>999999</v>
      </c>
      <c r="L106" s="21">
        <f t="shared" si="34"/>
        <v>30</v>
      </c>
      <c r="M106" s="21">
        <f t="shared" si="35"/>
        <v>999999</v>
      </c>
      <c r="N106" s="21">
        <f t="shared" si="36"/>
        <v>50</v>
      </c>
      <c r="O106" s="21">
        <f t="shared" si="37"/>
        <v>80</v>
      </c>
      <c r="P106" s="21">
        <f t="shared" si="38"/>
        <v>999999</v>
      </c>
      <c r="Q106" s="21">
        <f t="shared" si="39"/>
        <v>0</v>
      </c>
      <c r="R106" s="21">
        <f t="shared" si="40"/>
        <v>15</v>
      </c>
      <c r="S106" s="21">
        <f t="shared" si="41"/>
        <v>25</v>
      </c>
      <c r="T106" s="21">
        <f t="shared" si="42"/>
        <v>45</v>
      </c>
      <c r="U106" s="21">
        <f t="shared" si="43"/>
        <v>999999</v>
      </c>
      <c r="V106" s="21">
        <f t="shared" si="44"/>
        <v>999999</v>
      </c>
      <c r="W106" s="21">
        <f t="shared" si="45"/>
        <v>999999</v>
      </c>
      <c r="X106" s="21">
        <f t="shared" si="46"/>
        <v>0</v>
      </c>
      <c r="Y106" s="21">
        <f t="shared" si="47"/>
        <v>999999</v>
      </c>
      <c r="Z106" s="21">
        <f t="shared" si="48"/>
        <v>999999</v>
      </c>
      <c r="AA106" s="21">
        <f t="shared" si="49"/>
        <v>999999</v>
      </c>
      <c r="AB106" s="21">
        <f t="shared" si="50"/>
        <v>999999</v>
      </c>
      <c r="AC106" s="21">
        <f t="shared" si="51"/>
        <v>999999</v>
      </c>
      <c r="AD106" s="21">
        <f t="shared" si="52"/>
        <v>20</v>
      </c>
      <c r="AE106" s="21">
        <f t="shared" si="53"/>
        <v>0</v>
      </c>
      <c r="AF106" s="21">
        <f t="shared" si="54"/>
        <v>10</v>
      </c>
      <c r="AG106" s="21">
        <f t="shared" si="55"/>
        <v>20</v>
      </c>
      <c r="AH106" s="21">
        <f t="shared" si="56"/>
        <v>999999</v>
      </c>
      <c r="AI106" s="21">
        <f t="shared" si="57"/>
        <v>30</v>
      </c>
      <c r="AJ106" s="21">
        <f t="shared" si="58"/>
        <v>60</v>
      </c>
      <c r="AK106" s="21">
        <f t="shared" si="59"/>
        <v>999999</v>
      </c>
    </row>
    <row r="107" spans="10:37" hidden="1" x14ac:dyDescent="0.25">
      <c r="J107" s="21">
        <f t="shared" si="32"/>
        <v>0</v>
      </c>
      <c r="K107" s="21">
        <f t="shared" si="33"/>
        <v>999999</v>
      </c>
      <c r="L107" s="21">
        <f t="shared" si="34"/>
        <v>30</v>
      </c>
      <c r="M107" s="21">
        <f t="shared" si="35"/>
        <v>999999</v>
      </c>
      <c r="N107" s="21">
        <f t="shared" si="36"/>
        <v>50</v>
      </c>
      <c r="O107" s="21">
        <f t="shared" si="37"/>
        <v>80</v>
      </c>
      <c r="P107" s="21">
        <f t="shared" si="38"/>
        <v>999999</v>
      </c>
      <c r="Q107" s="21">
        <f t="shared" si="39"/>
        <v>0</v>
      </c>
      <c r="R107" s="21">
        <f t="shared" si="40"/>
        <v>15</v>
      </c>
      <c r="S107" s="21">
        <f t="shared" si="41"/>
        <v>25</v>
      </c>
      <c r="T107" s="21">
        <f t="shared" si="42"/>
        <v>45</v>
      </c>
      <c r="U107" s="21">
        <f t="shared" si="43"/>
        <v>999999</v>
      </c>
      <c r="V107" s="21">
        <f t="shared" si="44"/>
        <v>999999</v>
      </c>
      <c r="W107" s="21">
        <f t="shared" si="45"/>
        <v>999999</v>
      </c>
      <c r="X107" s="21">
        <f t="shared" si="46"/>
        <v>0</v>
      </c>
      <c r="Y107" s="21">
        <f t="shared" si="47"/>
        <v>999999</v>
      </c>
      <c r="Z107" s="21">
        <f t="shared" si="48"/>
        <v>999999</v>
      </c>
      <c r="AA107" s="21">
        <f t="shared" si="49"/>
        <v>999999</v>
      </c>
      <c r="AB107" s="21">
        <f t="shared" si="50"/>
        <v>999999</v>
      </c>
      <c r="AC107" s="21">
        <f t="shared" si="51"/>
        <v>999999</v>
      </c>
      <c r="AD107" s="21">
        <f t="shared" si="52"/>
        <v>20</v>
      </c>
      <c r="AE107" s="21">
        <f t="shared" si="53"/>
        <v>0</v>
      </c>
      <c r="AF107" s="21">
        <f t="shared" si="54"/>
        <v>10</v>
      </c>
      <c r="AG107" s="21">
        <f t="shared" si="55"/>
        <v>20</v>
      </c>
      <c r="AH107" s="21">
        <f t="shared" si="56"/>
        <v>999999</v>
      </c>
      <c r="AI107" s="21">
        <f t="shared" si="57"/>
        <v>30</v>
      </c>
      <c r="AJ107" s="21">
        <f t="shared" si="58"/>
        <v>60</v>
      </c>
      <c r="AK107" s="21">
        <f t="shared" si="59"/>
        <v>999999</v>
      </c>
    </row>
    <row r="108" spans="10:37" hidden="1" x14ac:dyDescent="0.25">
      <c r="J108" s="21">
        <f t="shared" si="32"/>
        <v>0</v>
      </c>
      <c r="K108" s="21">
        <f t="shared" si="33"/>
        <v>999999</v>
      </c>
      <c r="L108" s="21">
        <f t="shared" si="34"/>
        <v>30</v>
      </c>
      <c r="M108" s="21">
        <f t="shared" si="35"/>
        <v>999999</v>
      </c>
      <c r="N108" s="21">
        <f t="shared" si="36"/>
        <v>50</v>
      </c>
      <c r="O108" s="21">
        <f t="shared" si="37"/>
        <v>80</v>
      </c>
      <c r="P108" s="21">
        <f t="shared" si="38"/>
        <v>999999</v>
      </c>
      <c r="Q108" s="21">
        <f t="shared" si="39"/>
        <v>0</v>
      </c>
      <c r="R108" s="21">
        <f t="shared" si="40"/>
        <v>15</v>
      </c>
      <c r="S108" s="21">
        <f t="shared" si="41"/>
        <v>25</v>
      </c>
      <c r="T108" s="21">
        <f t="shared" si="42"/>
        <v>45</v>
      </c>
      <c r="U108" s="21">
        <f t="shared" si="43"/>
        <v>999999</v>
      </c>
      <c r="V108" s="21">
        <f t="shared" si="44"/>
        <v>999999</v>
      </c>
      <c r="W108" s="21">
        <f t="shared" si="45"/>
        <v>999999</v>
      </c>
      <c r="X108" s="21">
        <f t="shared" si="46"/>
        <v>0</v>
      </c>
      <c r="Y108" s="21">
        <f t="shared" si="47"/>
        <v>999999</v>
      </c>
      <c r="Z108" s="21">
        <f t="shared" si="48"/>
        <v>999999</v>
      </c>
      <c r="AA108" s="21">
        <f t="shared" si="49"/>
        <v>999999</v>
      </c>
      <c r="AB108" s="21">
        <f t="shared" si="50"/>
        <v>999999</v>
      </c>
      <c r="AC108" s="21">
        <f t="shared" si="51"/>
        <v>999999</v>
      </c>
      <c r="AD108" s="21">
        <f t="shared" si="52"/>
        <v>20</v>
      </c>
      <c r="AE108" s="21">
        <f t="shared" si="53"/>
        <v>0</v>
      </c>
      <c r="AF108" s="21">
        <f t="shared" si="54"/>
        <v>10</v>
      </c>
      <c r="AG108" s="21">
        <f t="shared" si="55"/>
        <v>20</v>
      </c>
      <c r="AH108" s="21">
        <f t="shared" si="56"/>
        <v>999999</v>
      </c>
      <c r="AI108" s="21">
        <f t="shared" si="57"/>
        <v>30</v>
      </c>
      <c r="AJ108" s="21">
        <f t="shared" si="58"/>
        <v>60</v>
      </c>
      <c r="AK108" s="21">
        <f t="shared" si="59"/>
        <v>999999</v>
      </c>
    </row>
    <row r="109" spans="10:37" hidden="1" x14ac:dyDescent="0.25">
      <c r="J109" s="21">
        <f t="shared" si="32"/>
        <v>0</v>
      </c>
      <c r="K109" s="21">
        <f t="shared" si="33"/>
        <v>999999</v>
      </c>
      <c r="L109" s="21">
        <f t="shared" si="34"/>
        <v>30</v>
      </c>
      <c r="M109" s="21">
        <f t="shared" si="35"/>
        <v>999999</v>
      </c>
      <c r="N109" s="21">
        <f t="shared" si="36"/>
        <v>50</v>
      </c>
      <c r="O109" s="21">
        <f t="shared" si="37"/>
        <v>80</v>
      </c>
      <c r="P109" s="21">
        <f t="shared" si="38"/>
        <v>999999</v>
      </c>
      <c r="Q109" s="21">
        <f t="shared" si="39"/>
        <v>0</v>
      </c>
      <c r="R109" s="21">
        <f t="shared" si="40"/>
        <v>15</v>
      </c>
      <c r="S109" s="21">
        <f t="shared" si="41"/>
        <v>25</v>
      </c>
      <c r="T109" s="21">
        <f t="shared" si="42"/>
        <v>45</v>
      </c>
      <c r="U109" s="21">
        <f t="shared" si="43"/>
        <v>999999</v>
      </c>
      <c r="V109" s="21">
        <f t="shared" si="44"/>
        <v>999999</v>
      </c>
      <c r="W109" s="21">
        <f t="shared" si="45"/>
        <v>999999</v>
      </c>
      <c r="X109" s="21">
        <f t="shared" si="46"/>
        <v>0</v>
      </c>
      <c r="Y109" s="21">
        <f t="shared" si="47"/>
        <v>999999</v>
      </c>
      <c r="Z109" s="21">
        <f t="shared" si="48"/>
        <v>999999</v>
      </c>
      <c r="AA109" s="21">
        <f t="shared" si="49"/>
        <v>999999</v>
      </c>
      <c r="AB109" s="21">
        <f t="shared" si="50"/>
        <v>999999</v>
      </c>
      <c r="AC109" s="21">
        <f t="shared" si="51"/>
        <v>999999</v>
      </c>
      <c r="AD109" s="21">
        <f t="shared" si="52"/>
        <v>20</v>
      </c>
      <c r="AE109" s="21">
        <f t="shared" si="53"/>
        <v>0</v>
      </c>
      <c r="AF109" s="21">
        <f t="shared" si="54"/>
        <v>10</v>
      </c>
      <c r="AG109" s="21">
        <f t="shared" si="55"/>
        <v>20</v>
      </c>
      <c r="AH109" s="21">
        <f t="shared" si="56"/>
        <v>999999</v>
      </c>
      <c r="AI109" s="21">
        <f t="shared" si="57"/>
        <v>30</v>
      </c>
      <c r="AJ109" s="21">
        <f t="shared" si="58"/>
        <v>60</v>
      </c>
      <c r="AK109" s="21">
        <f t="shared" si="59"/>
        <v>999999</v>
      </c>
    </row>
    <row r="110" spans="10:37" hidden="1" x14ac:dyDescent="0.25">
      <c r="J110" s="21">
        <f t="shared" si="32"/>
        <v>0</v>
      </c>
      <c r="K110" s="21">
        <f t="shared" si="33"/>
        <v>999999</v>
      </c>
      <c r="L110" s="21">
        <f t="shared" si="34"/>
        <v>30</v>
      </c>
      <c r="M110" s="21">
        <f t="shared" si="35"/>
        <v>999999</v>
      </c>
      <c r="N110" s="21">
        <f t="shared" si="36"/>
        <v>50</v>
      </c>
      <c r="O110" s="21">
        <f t="shared" si="37"/>
        <v>80</v>
      </c>
      <c r="P110" s="21">
        <f t="shared" si="38"/>
        <v>999999</v>
      </c>
      <c r="Q110" s="21">
        <f t="shared" si="39"/>
        <v>0</v>
      </c>
      <c r="R110" s="21">
        <f t="shared" si="40"/>
        <v>15</v>
      </c>
      <c r="S110" s="21">
        <f t="shared" si="41"/>
        <v>25</v>
      </c>
      <c r="T110" s="21">
        <f t="shared" si="42"/>
        <v>45</v>
      </c>
      <c r="U110" s="21">
        <f t="shared" si="43"/>
        <v>999999</v>
      </c>
      <c r="V110" s="21">
        <f t="shared" si="44"/>
        <v>999999</v>
      </c>
      <c r="W110" s="21">
        <f t="shared" si="45"/>
        <v>999999</v>
      </c>
      <c r="X110" s="21">
        <f t="shared" si="46"/>
        <v>0</v>
      </c>
      <c r="Y110" s="21">
        <f t="shared" si="47"/>
        <v>999999</v>
      </c>
      <c r="Z110" s="21">
        <f t="shared" si="48"/>
        <v>999999</v>
      </c>
      <c r="AA110" s="21">
        <f t="shared" si="49"/>
        <v>999999</v>
      </c>
      <c r="AB110" s="21">
        <f t="shared" si="50"/>
        <v>999999</v>
      </c>
      <c r="AC110" s="21">
        <f t="shared" si="51"/>
        <v>999999</v>
      </c>
      <c r="AD110" s="21">
        <f t="shared" si="52"/>
        <v>20</v>
      </c>
      <c r="AE110" s="21">
        <f t="shared" si="53"/>
        <v>0</v>
      </c>
      <c r="AF110" s="21">
        <f t="shared" si="54"/>
        <v>10</v>
      </c>
      <c r="AG110" s="21">
        <f t="shared" si="55"/>
        <v>20</v>
      </c>
      <c r="AH110" s="21">
        <f t="shared" si="56"/>
        <v>999999</v>
      </c>
      <c r="AI110" s="21">
        <f t="shared" si="57"/>
        <v>30</v>
      </c>
      <c r="AJ110" s="21">
        <f t="shared" si="58"/>
        <v>60</v>
      </c>
      <c r="AK110" s="21">
        <f t="shared" si="59"/>
        <v>999999</v>
      </c>
    </row>
    <row r="111" spans="10:37" hidden="1" x14ac:dyDescent="0.25">
      <c r="J111" s="21">
        <f t="shared" si="32"/>
        <v>0</v>
      </c>
      <c r="K111" s="21">
        <f t="shared" si="33"/>
        <v>999999</v>
      </c>
      <c r="L111" s="21">
        <f t="shared" si="34"/>
        <v>30</v>
      </c>
      <c r="M111" s="21">
        <f t="shared" si="35"/>
        <v>999999</v>
      </c>
      <c r="N111" s="21">
        <f t="shared" si="36"/>
        <v>50</v>
      </c>
      <c r="O111" s="21">
        <f t="shared" si="37"/>
        <v>80</v>
      </c>
      <c r="P111" s="21">
        <f t="shared" si="38"/>
        <v>999999</v>
      </c>
      <c r="Q111" s="21">
        <f t="shared" si="39"/>
        <v>0</v>
      </c>
      <c r="R111" s="21">
        <f t="shared" si="40"/>
        <v>15</v>
      </c>
      <c r="S111" s="21">
        <f t="shared" si="41"/>
        <v>25</v>
      </c>
      <c r="T111" s="21">
        <f t="shared" si="42"/>
        <v>45</v>
      </c>
      <c r="U111" s="21">
        <f t="shared" si="43"/>
        <v>999999</v>
      </c>
      <c r="V111" s="21">
        <f t="shared" si="44"/>
        <v>999999</v>
      </c>
      <c r="W111" s="21">
        <f t="shared" si="45"/>
        <v>999999</v>
      </c>
      <c r="X111" s="21">
        <f t="shared" si="46"/>
        <v>0</v>
      </c>
      <c r="Y111" s="21">
        <f t="shared" si="47"/>
        <v>999999</v>
      </c>
      <c r="Z111" s="21">
        <f t="shared" si="48"/>
        <v>999999</v>
      </c>
      <c r="AA111" s="21">
        <f t="shared" si="49"/>
        <v>999999</v>
      </c>
      <c r="AB111" s="21">
        <f t="shared" si="50"/>
        <v>999999</v>
      </c>
      <c r="AC111" s="21">
        <f t="shared" si="51"/>
        <v>999999</v>
      </c>
      <c r="AD111" s="21">
        <f t="shared" si="52"/>
        <v>20</v>
      </c>
      <c r="AE111" s="21">
        <f t="shared" si="53"/>
        <v>0</v>
      </c>
      <c r="AF111" s="21">
        <f t="shared" si="54"/>
        <v>10</v>
      </c>
      <c r="AG111" s="21">
        <f t="shared" si="55"/>
        <v>20</v>
      </c>
      <c r="AH111" s="21">
        <f t="shared" si="56"/>
        <v>999999</v>
      </c>
      <c r="AI111" s="21">
        <f t="shared" si="57"/>
        <v>30</v>
      </c>
      <c r="AJ111" s="21">
        <f t="shared" si="58"/>
        <v>60</v>
      </c>
      <c r="AK111" s="21">
        <f t="shared" si="59"/>
        <v>999999</v>
      </c>
    </row>
    <row r="112" spans="10:37" hidden="1" x14ac:dyDescent="0.25">
      <c r="J112" s="21">
        <f t="shared" si="32"/>
        <v>0</v>
      </c>
      <c r="K112" s="21">
        <f t="shared" si="33"/>
        <v>999999</v>
      </c>
      <c r="L112" s="21">
        <f t="shared" si="34"/>
        <v>30</v>
      </c>
      <c r="M112" s="21">
        <f t="shared" si="35"/>
        <v>999999</v>
      </c>
      <c r="N112" s="21">
        <f t="shared" si="36"/>
        <v>50</v>
      </c>
      <c r="O112" s="21">
        <f t="shared" si="37"/>
        <v>80</v>
      </c>
      <c r="P112" s="21">
        <f t="shared" si="38"/>
        <v>999999</v>
      </c>
      <c r="Q112" s="21">
        <f t="shared" si="39"/>
        <v>0</v>
      </c>
      <c r="R112" s="21">
        <f t="shared" si="40"/>
        <v>15</v>
      </c>
      <c r="S112" s="21">
        <f t="shared" si="41"/>
        <v>25</v>
      </c>
      <c r="T112" s="21">
        <f t="shared" si="42"/>
        <v>45</v>
      </c>
      <c r="U112" s="21">
        <f t="shared" si="43"/>
        <v>999999</v>
      </c>
      <c r="V112" s="21">
        <f t="shared" si="44"/>
        <v>999999</v>
      </c>
      <c r="W112" s="21">
        <f t="shared" si="45"/>
        <v>999999</v>
      </c>
      <c r="X112" s="21">
        <f t="shared" si="46"/>
        <v>0</v>
      </c>
      <c r="Y112" s="21">
        <f t="shared" si="47"/>
        <v>999999</v>
      </c>
      <c r="Z112" s="21">
        <f t="shared" si="48"/>
        <v>999999</v>
      </c>
      <c r="AA112" s="21">
        <f t="shared" si="49"/>
        <v>999999</v>
      </c>
      <c r="AB112" s="21">
        <f t="shared" si="50"/>
        <v>999999</v>
      </c>
      <c r="AC112" s="21">
        <f t="shared" si="51"/>
        <v>999999</v>
      </c>
      <c r="AD112" s="21">
        <f t="shared" si="52"/>
        <v>20</v>
      </c>
      <c r="AE112" s="21">
        <f t="shared" si="53"/>
        <v>0</v>
      </c>
      <c r="AF112" s="21">
        <f t="shared" si="54"/>
        <v>10</v>
      </c>
      <c r="AG112" s="21">
        <f t="shared" si="55"/>
        <v>20</v>
      </c>
      <c r="AH112" s="21">
        <f t="shared" si="56"/>
        <v>999999</v>
      </c>
      <c r="AI112" s="21">
        <f t="shared" si="57"/>
        <v>30</v>
      </c>
      <c r="AJ112" s="21">
        <f t="shared" si="58"/>
        <v>60</v>
      </c>
      <c r="AK112" s="21">
        <f t="shared" si="59"/>
        <v>999999</v>
      </c>
    </row>
    <row r="113" spans="7:37" hidden="1" x14ac:dyDescent="0.25">
      <c r="J113" s="21">
        <f t="shared" si="32"/>
        <v>0</v>
      </c>
      <c r="K113" s="21">
        <f t="shared" si="33"/>
        <v>999999</v>
      </c>
      <c r="L113" s="21">
        <f t="shared" si="34"/>
        <v>30</v>
      </c>
      <c r="M113" s="21">
        <f t="shared" si="35"/>
        <v>999999</v>
      </c>
      <c r="N113" s="21">
        <f t="shared" si="36"/>
        <v>50</v>
      </c>
      <c r="O113" s="21">
        <f t="shared" si="37"/>
        <v>80</v>
      </c>
      <c r="P113" s="21">
        <f t="shared" si="38"/>
        <v>999999</v>
      </c>
      <c r="Q113" s="21">
        <f t="shared" si="39"/>
        <v>0</v>
      </c>
      <c r="R113" s="21">
        <f t="shared" si="40"/>
        <v>15</v>
      </c>
      <c r="S113" s="21">
        <f t="shared" si="41"/>
        <v>25</v>
      </c>
      <c r="T113" s="21">
        <f t="shared" si="42"/>
        <v>45</v>
      </c>
      <c r="U113" s="21">
        <f t="shared" si="43"/>
        <v>999999</v>
      </c>
      <c r="V113" s="21">
        <f t="shared" si="44"/>
        <v>999999</v>
      </c>
      <c r="W113" s="21">
        <f t="shared" si="45"/>
        <v>999999</v>
      </c>
      <c r="X113" s="21">
        <f t="shared" si="46"/>
        <v>0</v>
      </c>
      <c r="Y113" s="21">
        <f t="shared" si="47"/>
        <v>999999</v>
      </c>
      <c r="Z113" s="21">
        <f t="shared" si="48"/>
        <v>999999</v>
      </c>
      <c r="AA113" s="21">
        <f t="shared" si="49"/>
        <v>999999</v>
      </c>
      <c r="AB113" s="21">
        <f t="shared" si="50"/>
        <v>999999</v>
      </c>
      <c r="AC113" s="21">
        <f t="shared" si="51"/>
        <v>999999</v>
      </c>
      <c r="AD113" s="21">
        <f t="shared" si="52"/>
        <v>20</v>
      </c>
      <c r="AE113" s="21">
        <f t="shared" si="53"/>
        <v>0</v>
      </c>
      <c r="AF113" s="21">
        <f t="shared" si="54"/>
        <v>10</v>
      </c>
      <c r="AG113" s="21">
        <f t="shared" si="55"/>
        <v>20</v>
      </c>
      <c r="AH113" s="21">
        <f t="shared" si="56"/>
        <v>999999</v>
      </c>
      <c r="AI113" s="21">
        <f t="shared" si="57"/>
        <v>30</v>
      </c>
      <c r="AJ113" s="21">
        <f t="shared" si="58"/>
        <v>60</v>
      </c>
      <c r="AK113" s="21">
        <f t="shared" si="59"/>
        <v>999999</v>
      </c>
    </row>
    <row r="114" spans="7:37" hidden="1" x14ac:dyDescent="0.25">
      <c r="J114" s="21">
        <f t="shared" si="32"/>
        <v>0</v>
      </c>
      <c r="K114" s="21">
        <f t="shared" si="33"/>
        <v>999999</v>
      </c>
      <c r="L114" s="21">
        <f t="shared" si="34"/>
        <v>30</v>
      </c>
      <c r="M114" s="21">
        <f t="shared" si="35"/>
        <v>999999</v>
      </c>
      <c r="N114" s="21">
        <f t="shared" si="36"/>
        <v>50</v>
      </c>
      <c r="O114" s="21">
        <f t="shared" si="37"/>
        <v>80</v>
      </c>
      <c r="P114" s="21">
        <f t="shared" si="38"/>
        <v>999999</v>
      </c>
      <c r="Q114" s="21">
        <f t="shared" si="39"/>
        <v>0</v>
      </c>
      <c r="R114" s="21">
        <f t="shared" si="40"/>
        <v>15</v>
      </c>
      <c r="S114" s="21">
        <f t="shared" si="41"/>
        <v>25</v>
      </c>
      <c r="T114" s="21">
        <f t="shared" si="42"/>
        <v>45</v>
      </c>
      <c r="U114" s="21">
        <f t="shared" si="43"/>
        <v>999999</v>
      </c>
      <c r="V114" s="21">
        <f t="shared" si="44"/>
        <v>999999</v>
      </c>
      <c r="W114" s="21">
        <f t="shared" si="45"/>
        <v>999999</v>
      </c>
      <c r="X114" s="21">
        <f t="shared" si="46"/>
        <v>0</v>
      </c>
      <c r="Y114" s="21">
        <f t="shared" si="47"/>
        <v>999999</v>
      </c>
      <c r="Z114" s="21">
        <f t="shared" si="48"/>
        <v>999999</v>
      </c>
      <c r="AA114" s="21">
        <f t="shared" si="49"/>
        <v>999999</v>
      </c>
      <c r="AB114" s="21">
        <f t="shared" si="50"/>
        <v>999999</v>
      </c>
      <c r="AC114" s="21">
        <f t="shared" si="51"/>
        <v>999999</v>
      </c>
      <c r="AD114" s="21">
        <f t="shared" si="52"/>
        <v>20</v>
      </c>
      <c r="AE114" s="21">
        <f t="shared" si="53"/>
        <v>0</v>
      </c>
      <c r="AF114" s="21">
        <f t="shared" si="54"/>
        <v>10</v>
      </c>
      <c r="AG114" s="21">
        <f t="shared" si="55"/>
        <v>20</v>
      </c>
      <c r="AH114" s="21">
        <f t="shared" si="56"/>
        <v>999999</v>
      </c>
      <c r="AI114" s="21">
        <f t="shared" si="57"/>
        <v>30</v>
      </c>
      <c r="AJ114" s="21">
        <f t="shared" si="58"/>
        <v>60</v>
      </c>
      <c r="AK114" s="21">
        <f t="shared" si="59"/>
        <v>999999</v>
      </c>
    </row>
    <row r="115" spans="7:37" hidden="1" x14ac:dyDescent="0.25">
      <c r="J115" s="21">
        <f t="shared" si="32"/>
        <v>0</v>
      </c>
      <c r="K115" s="21">
        <f t="shared" si="33"/>
        <v>999999</v>
      </c>
      <c r="L115" s="21">
        <f t="shared" si="34"/>
        <v>30</v>
      </c>
      <c r="M115" s="21">
        <f t="shared" si="35"/>
        <v>999999</v>
      </c>
      <c r="N115" s="21">
        <f t="shared" si="36"/>
        <v>50</v>
      </c>
      <c r="O115" s="21">
        <f t="shared" si="37"/>
        <v>80</v>
      </c>
      <c r="P115" s="21">
        <f t="shared" si="38"/>
        <v>999999</v>
      </c>
      <c r="Q115" s="21">
        <f t="shared" si="39"/>
        <v>0</v>
      </c>
      <c r="R115" s="21">
        <f t="shared" si="40"/>
        <v>15</v>
      </c>
      <c r="S115" s="21">
        <f t="shared" si="41"/>
        <v>25</v>
      </c>
      <c r="T115" s="21">
        <f t="shared" si="42"/>
        <v>45</v>
      </c>
      <c r="U115" s="21">
        <f t="shared" si="43"/>
        <v>999999</v>
      </c>
      <c r="V115" s="21">
        <f t="shared" si="44"/>
        <v>999999</v>
      </c>
      <c r="W115" s="21">
        <f t="shared" si="45"/>
        <v>999999</v>
      </c>
      <c r="X115" s="21">
        <f t="shared" si="46"/>
        <v>0</v>
      </c>
      <c r="Y115" s="21">
        <f t="shared" si="47"/>
        <v>999999</v>
      </c>
      <c r="Z115" s="21">
        <f t="shared" si="48"/>
        <v>999999</v>
      </c>
      <c r="AA115" s="21">
        <f t="shared" si="49"/>
        <v>999999</v>
      </c>
      <c r="AB115" s="21">
        <f t="shared" si="50"/>
        <v>999999</v>
      </c>
      <c r="AC115" s="21">
        <f t="shared" si="51"/>
        <v>999999</v>
      </c>
      <c r="AD115" s="21">
        <f t="shared" si="52"/>
        <v>20</v>
      </c>
      <c r="AE115" s="21">
        <f t="shared" si="53"/>
        <v>0</v>
      </c>
      <c r="AF115" s="21">
        <f t="shared" si="54"/>
        <v>10</v>
      </c>
      <c r="AG115" s="21">
        <f t="shared" si="55"/>
        <v>20</v>
      </c>
      <c r="AH115" s="21">
        <f t="shared" si="56"/>
        <v>999999</v>
      </c>
      <c r="AI115" s="21">
        <f t="shared" si="57"/>
        <v>30</v>
      </c>
      <c r="AJ115" s="21">
        <f t="shared" si="58"/>
        <v>60</v>
      </c>
      <c r="AK115" s="21">
        <f t="shared" si="59"/>
        <v>999999</v>
      </c>
    </row>
    <row r="116" spans="7:37" hidden="1" x14ac:dyDescent="0.25">
      <c r="I116" s="30" t="s">
        <v>1</v>
      </c>
      <c r="J116" s="69">
        <f>SUM(J92:J115)</f>
        <v>0</v>
      </c>
      <c r="K116" s="69">
        <f t="shared" ref="K116:AI116" si="60">SUM(K92:K115)</f>
        <v>23999976</v>
      </c>
      <c r="L116" s="69">
        <f t="shared" si="60"/>
        <v>720</v>
      </c>
      <c r="M116" s="69">
        <f t="shared" si="60"/>
        <v>23999976</v>
      </c>
      <c r="N116" s="69">
        <f t="shared" si="60"/>
        <v>1200</v>
      </c>
      <c r="O116" s="69">
        <f t="shared" si="60"/>
        <v>1920</v>
      </c>
      <c r="P116" s="69">
        <f t="shared" si="60"/>
        <v>23999976</v>
      </c>
      <c r="Q116" s="69">
        <f t="shared" si="60"/>
        <v>0</v>
      </c>
      <c r="R116" s="69">
        <f t="shared" si="60"/>
        <v>360</v>
      </c>
      <c r="S116" s="69">
        <f t="shared" si="60"/>
        <v>600</v>
      </c>
      <c r="T116" s="69">
        <f t="shared" si="60"/>
        <v>1080</v>
      </c>
      <c r="U116" s="69">
        <f t="shared" si="60"/>
        <v>23999976</v>
      </c>
      <c r="V116" s="69">
        <f t="shared" si="60"/>
        <v>23999976</v>
      </c>
      <c r="W116" s="69">
        <f t="shared" si="60"/>
        <v>23999976</v>
      </c>
      <c r="X116" s="69">
        <f t="shared" si="60"/>
        <v>0</v>
      </c>
      <c r="Y116" s="69">
        <f t="shared" si="60"/>
        <v>23999976</v>
      </c>
      <c r="Z116" s="69">
        <f t="shared" si="60"/>
        <v>23999976</v>
      </c>
      <c r="AA116" s="69">
        <f t="shared" si="60"/>
        <v>23999976</v>
      </c>
      <c r="AB116" s="69">
        <f t="shared" si="60"/>
        <v>23999976</v>
      </c>
      <c r="AC116" s="69">
        <f t="shared" si="60"/>
        <v>23999976</v>
      </c>
      <c r="AD116" s="69">
        <f t="shared" si="60"/>
        <v>480</v>
      </c>
      <c r="AE116" s="69">
        <f t="shared" si="60"/>
        <v>0</v>
      </c>
      <c r="AF116" s="69">
        <f t="shared" si="60"/>
        <v>240</v>
      </c>
      <c r="AG116" s="69">
        <f t="shared" si="60"/>
        <v>480</v>
      </c>
      <c r="AH116" s="69">
        <f t="shared" si="60"/>
        <v>23999976</v>
      </c>
      <c r="AI116" s="69">
        <f t="shared" si="60"/>
        <v>720</v>
      </c>
      <c r="AJ116" s="69">
        <f t="shared" ref="AJ116" si="61">SUM(AJ92:AJ115)</f>
        <v>1440</v>
      </c>
      <c r="AK116" s="69">
        <f t="shared" ref="AK116" si="62">SUM(AK92:AK115)</f>
        <v>23999976</v>
      </c>
    </row>
    <row r="117" spans="7:37" x14ac:dyDescent="0.25">
      <c r="J117" s="21"/>
      <c r="Q117" s="21"/>
      <c r="X117" s="21"/>
    </row>
    <row r="118" spans="7:37" ht="15.75" thickBot="1" x14ac:dyDescent="0.3">
      <c r="J118" s="21"/>
      <c r="Q118" s="21"/>
      <c r="X118" s="21"/>
    </row>
    <row r="119" spans="7:37" ht="15.75" thickBot="1" x14ac:dyDescent="0.3">
      <c r="G119" s="14"/>
      <c r="H119" s="90" t="s">
        <v>118</v>
      </c>
      <c r="I119" s="1" t="s">
        <v>6</v>
      </c>
      <c r="J119" s="21"/>
    </row>
    <row r="120" spans="7:37" ht="16.5" thickTop="1" thickBot="1" x14ac:dyDescent="0.3">
      <c r="G120" s="131" t="s">
        <v>58</v>
      </c>
      <c r="H120" s="91" t="str">
        <f>IF(J120&gt;0,HLOOKUP(I120,J33:J34,2,0),IF(K120&gt;0,HLOOKUP(I120,K33:K34,2,0),IF(L120&gt;0,HLOOKUP(I120,L33:L34,2,0),0)))</f>
        <v>Unlimited Voice Plan</v>
      </c>
      <c r="I120" t="s">
        <v>15</v>
      </c>
      <c r="J120" s="101">
        <v>0</v>
      </c>
      <c r="K120" s="102">
        <v>0</v>
      </c>
      <c r="L120" s="103">
        <v>0.99999999999991707</v>
      </c>
      <c r="M120" s="4"/>
      <c r="N120" s="46"/>
      <c r="O120" s="4"/>
      <c r="Q120" s="3">
        <f>SUM(J120:L120)</f>
        <v>0.99999999999991707</v>
      </c>
      <c r="R120" s="46" t="s">
        <v>2</v>
      </c>
      <c r="S120" s="9">
        <v>1</v>
      </c>
    </row>
    <row r="121" spans="7:37" ht="16.5" thickTop="1" thickBot="1" x14ac:dyDescent="0.3">
      <c r="G121" s="131" t="s">
        <v>5</v>
      </c>
      <c r="H121" s="91" t="str">
        <f>IF(J121&gt;0,HLOOKUP(I121,J62:J63,2,0),IF(K121&gt;0,HLOOKUP(I121,K62:K63,2,0),IF(L121&gt;0,HLOOKUP(I121,L62:L63,2,0),0)))</f>
        <v>1000 text</v>
      </c>
      <c r="I121" t="s">
        <v>30</v>
      </c>
      <c r="J121" s="110">
        <v>0</v>
      </c>
      <c r="K121" s="111">
        <v>0.99999999999991707</v>
      </c>
      <c r="L121" s="112">
        <v>0</v>
      </c>
      <c r="M121" s="4"/>
      <c r="N121" s="46"/>
      <c r="O121" s="4"/>
      <c r="P121" s="3"/>
      <c r="Q121" s="3">
        <f>SUM(J121:L121)</f>
        <v>0.99999999999991707</v>
      </c>
      <c r="R121" s="46" t="s">
        <v>2</v>
      </c>
      <c r="S121" s="9">
        <v>1</v>
      </c>
    </row>
    <row r="122" spans="7:37" ht="16.5" thickTop="1" thickBot="1" x14ac:dyDescent="0.3">
      <c r="G122" s="131" t="s">
        <v>4</v>
      </c>
      <c r="H122" s="91" t="str">
        <f>IF(J122&gt;0,HLOOKUP(I122,J90:J91,2,0),IF(K122&gt;0,HLOOKUP(I122,K90:K91,2,0),IF(L122&gt;0,HLOOKUP(I122,L90:L91,2,0),IF(M122&gt;0,HLOOKUP(I122,M90:M91,2,0),IF(N122&gt;0,HLOOKUP(I122,N90:N91,2,0),IF(O122&gt;0,HLOOKUP(I122,O90:O91,2,0),IF(P122&gt;0,HLOOKUP(I122,P90:P91,2,0),0)))))))</f>
        <v>5gb</v>
      </c>
      <c r="I122" t="s">
        <v>49</v>
      </c>
      <c r="J122" s="101">
        <v>0</v>
      </c>
      <c r="K122" s="102">
        <v>0</v>
      </c>
      <c r="L122" s="102">
        <v>0</v>
      </c>
      <c r="M122" s="102">
        <v>0</v>
      </c>
      <c r="N122" s="102">
        <v>0.9999999999999174</v>
      </c>
      <c r="O122" s="105">
        <v>0</v>
      </c>
      <c r="P122" s="103">
        <v>0</v>
      </c>
      <c r="Q122" s="3">
        <f>SUM(J122:P122)</f>
        <v>0.9999999999999174</v>
      </c>
      <c r="R122" s="46" t="s">
        <v>2</v>
      </c>
      <c r="S122" s="9">
        <v>1</v>
      </c>
    </row>
    <row r="123" spans="7:37" ht="15.75" thickTop="1" x14ac:dyDescent="0.25">
      <c r="G123" s="131"/>
      <c r="H123" s="39"/>
      <c r="Q123" s="3"/>
      <c r="R123" s="2"/>
      <c r="S123" s="2"/>
    </row>
    <row r="124" spans="7:37" ht="15.75" thickBot="1" x14ac:dyDescent="0.3">
      <c r="G124" s="131"/>
      <c r="H124" s="39"/>
      <c r="I124" s="1" t="s">
        <v>59</v>
      </c>
      <c r="J124" s="21"/>
      <c r="Q124" s="3"/>
      <c r="R124" s="2"/>
      <c r="S124" s="2"/>
    </row>
    <row r="125" spans="7:37" ht="16.5" thickTop="1" thickBot="1" x14ac:dyDescent="0.3">
      <c r="G125" s="131" t="s">
        <v>58</v>
      </c>
      <c r="H125" s="91" t="str">
        <f>IF(J125&gt;0,HLOOKUP(I125,M33:M34,2,0),IF(K125&gt;0,HLOOKUP(I125,N33:N34,2,0),IF(L125&gt;0,HLOOKUP(I125,O33:O34,2,0),0)))</f>
        <v>Unlimited Voice Plan</v>
      </c>
      <c r="I125" t="s">
        <v>46</v>
      </c>
      <c r="J125" s="101">
        <v>0</v>
      </c>
      <c r="K125" s="102">
        <v>0</v>
      </c>
      <c r="L125" s="103">
        <v>0.99999999999991707</v>
      </c>
      <c r="M125" s="100"/>
      <c r="N125" s="100"/>
      <c r="O125" s="100"/>
      <c r="P125" s="100"/>
      <c r="Q125" s="3">
        <f>SUM(J125:L125)</f>
        <v>0.99999999999991707</v>
      </c>
      <c r="R125" s="46" t="s">
        <v>2</v>
      </c>
      <c r="S125" s="9">
        <v>1</v>
      </c>
    </row>
    <row r="126" spans="7:37" ht="16.5" thickTop="1" thickBot="1" x14ac:dyDescent="0.3">
      <c r="G126" s="131" t="s">
        <v>5</v>
      </c>
      <c r="H126" s="91" t="str">
        <f>IF(J126&gt;0,HLOOKUP(I126,M62:M63,2,0),IF(K126&gt;0,HLOOKUP(I126,N62:N63,2,0),IF(L126&gt;0,HLOOKUP(I126,O62:O63,2,0),0)))</f>
        <v>Unlimited text</v>
      </c>
      <c r="I126" t="s">
        <v>31</v>
      </c>
      <c r="J126" s="110">
        <v>0</v>
      </c>
      <c r="K126" s="111">
        <v>0</v>
      </c>
      <c r="L126" s="112">
        <v>0.99999999999991707</v>
      </c>
      <c r="M126" s="100"/>
      <c r="N126" s="100"/>
      <c r="O126" s="100"/>
      <c r="P126" s="100"/>
      <c r="Q126" s="3">
        <f t="shared" ref="Q126" si="63">SUM(J126:L126)</f>
        <v>0.99999999999991707</v>
      </c>
      <c r="R126" s="46" t="s">
        <v>2</v>
      </c>
      <c r="S126" s="9">
        <v>1</v>
      </c>
    </row>
    <row r="127" spans="7:37" ht="16.5" thickTop="1" thickBot="1" x14ac:dyDescent="0.3">
      <c r="G127" s="131" t="s">
        <v>4</v>
      </c>
      <c r="H127" s="91" t="str">
        <f>IF(J127&gt;0,HLOOKUP(I127,Q90:Q91,2,0),IF(K127&gt;0,HLOOKUP(I127,R90:R91,2,0),IF(L127&gt;0,HLOOKUP(I127,S90:S91,2,0),IF(M127&gt;0,HLOOKUP(I127,T90:T91,2,0),IF(N127&gt;0,HLOOKUP(I127,U90:U91,2,0),IF(O127&gt;0,HLOOKUP(I127,V90:V91,2,0),IF(P127&gt;0,HLOOKUP(I127,W90:W91,2,0),0)))))))</f>
        <v>4gb</v>
      </c>
      <c r="I127" t="s">
        <v>50</v>
      </c>
      <c r="J127" s="101">
        <v>0</v>
      </c>
      <c r="K127" s="102">
        <v>0</v>
      </c>
      <c r="L127" s="102">
        <v>0</v>
      </c>
      <c r="M127" s="102">
        <v>0.9999999999999174</v>
      </c>
      <c r="N127" s="102">
        <v>0</v>
      </c>
      <c r="O127" s="102">
        <v>0</v>
      </c>
      <c r="P127" s="103">
        <v>0</v>
      </c>
      <c r="Q127" s="3">
        <f>SUM(J127:P127)</f>
        <v>0.9999999999999174</v>
      </c>
      <c r="R127" s="46" t="s">
        <v>2</v>
      </c>
      <c r="S127" s="9">
        <v>1</v>
      </c>
    </row>
    <row r="128" spans="7:37" ht="15.75" thickTop="1" x14ac:dyDescent="0.25">
      <c r="G128" s="131"/>
      <c r="H128" s="39"/>
      <c r="J128" s="13"/>
      <c r="K128" s="13"/>
      <c r="L128" s="13"/>
      <c r="M128" s="13"/>
      <c r="N128" s="13"/>
      <c r="O128" s="13"/>
      <c r="P128" s="13"/>
      <c r="Q128" s="3"/>
      <c r="R128" s="2"/>
      <c r="S128" s="2"/>
    </row>
    <row r="129" spans="7:20" ht="15.75" thickBot="1" x14ac:dyDescent="0.3">
      <c r="G129" s="131"/>
      <c r="H129" s="39"/>
      <c r="I129" s="1" t="s">
        <v>60</v>
      </c>
      <c r="J129" s="13"/>
      <c r="K129" s="13"/>
      <c r="L129" s="13"/>
      <c r="M129" s="13"/>
      <c r="N129" s="13"/>
      <c r="O129" s="13"/>
      <c r="P129" s="13"/>
      <c r="Q129" s="3"/>
      <c r="R129" s="2"/>
      <c r="S129" s="2"/>
    </row>
    <row r="130" spans="7:20" ht="16.5" thickTop="1" thickBot="1" x14ac:dyDescent="0.3">
      <c r="G130" s="131" t="s">
        <v>58</v>
      </c>
      <c r="H130" s="91" t="str">
        <f>IF(J130&gt;0,HLOOKUP(I130,P33:P34,2,0),IF(K130&gt;0,HLOOKUP(I130,Q33:Q34,2,0),IF(L130&gt;0,HLOOKUP(I130,R33:R34,2,0),0)))</f>
        <v>900 Voice Plan</v>
      </c>
      <c r="I130" t="s">
        <v>47</v>
      </c>
      <c r="J130" s="104">
        <v>0</v>
      </c>
      <c r="K130" s="105">
        <v>0.99999999999991707</v>
      </c>
      <c r="L130" s="106">
        <v>0</v>
      </c>
      <c r="M130" s="100"/>
      <c r="N130" s="100"/>
      <c r="O130" s="100"/>
      <c r="P130" s="100"/>
      <c r="Q130" s="3">
        <f>SUM(J130:L130)</f>
        <v>0.99999999999991707</v>
      </c>
      <c r="R130" s="46" t="s">
        <v>2</v>
      </c>
      <c r="S130" s="9">
        <v>1</v>
      </c>
    </row>
    <row r="131" spans="7:20" ht="16.5" thickTop="1" thickBot="1" x14ac:dyDescent="0.3">
      <c r="G131" s="131" t="s">
        <v>5</v>
      </c>
      <c r="H131" s="91" t="str">
        <f>IF(J131&gt;0,HLOOKUP(I131,P62:P63,2,0),IF(K131&gt;0,HLOOKUP(I131,Q62:Q63,2,0),IF(L131&gt;0,HLOOKUP(I131,R62:R63,2,0),0)))</f>
        <v>Unlimited text</v>
      </c>
      <c r="I131" t="s">
        <v>32</v>
      </c>
      <c r="J131" s="107">
        <v>0</v>
      </c>
      <c r="K131" s="109">
        <v>0</v>
      </c>
      <c r="L131" s="108">
        <v>0.99999999999991707</v>
      </c>
      <c r="M131" s="100"/>
      <c r="N131" s="100"/>
      <c r="O131" s="100"/>
      <c r="P131" s="100"/>
      <c r="Q131" s="3">
        <f t="shared" ref="Q131" si="64">SUM(J131:L131)</f>
        <v>0.99999999999991707</v>
      </c>
      <c r="R131" s="46" t="s">
        <v>2</v>
      </c>
      <c r="S131" s="9">
        <v>1</v>
      </c>
    </row>
    <row r="132" spans="7:20" ht="16.5" thickTop="1" thickBot="1" x14ac:dyDescent="0.3">
      <c r="G132" s="131" t="s">
        <v>4</v>
      </c>
      <c r="H132" s="91" t="str">
        <f>IF(J132&gt;0,HLOOKUP(I132,X90:X91,2,0),IF(K132&gt;0,HLOOKUP(I132,Y90:Y91,2,0),IF(L132&gt;0,HLOOKUP(I132,Z90:Z91,2,0),IF(M132&gt;0,HLOOKUP(I132,AA90:AA91,2,0),IF(N132&gt;0,HLOOKUP(I132,AB90:AB91,2,0),IF(O132&gt;0,HLOOKUP(I132,AC90:AC91,2,0),IF(P132&gt;0,HLOOKUP(I132,AD90:AD91,2,0),0)))))))</f>
        <v>Unlimited data</v>
      </c>
      <c r="I132" t="s">
        <v>51</v>
      </c>
      <c r="J132" s="104">
        <v>0</v>
      </c>
      <c r="K132" s="105">
        <v>0</v>
      </c>
      <c r="L132" s="105">
        <v>0</v>
      </c>
      <c r="M132" s="105">
        <v>0</v>
      </c>
      <c r="N132" s="105">
        <v>0</v>
      </c>
      <c r="O132" s="105">
        <v>0</v>
      </c>
      <c r="P132" s="106">
        <v>0.9999999999999174</v>
      </c>
      <c r="Q132" s="3">
        <f>SUM(J132:P132)</f>
        <v>0.9999999999999174</v>
      </c>
      <c r="R132" s="46" t="s">
        <v>2</v>
      </c>
      <c r="S132" s="9">
        <v>1</v>
      </c>
    </row>
    <row r="133" spans="7:20" ht="15.75" thickTop="1" x14ac:dyDescent="0.25">
      <c r="G133" s="131"/>
      <c r="H133" s="39"/>
      <c r="J133" s="100"/>
      <c r="K133" s="100"/>
      <c r="L133" s="100"/>
      <c r="M133" s="100"/>
      <c r="N133" s="100"/>
      <c r="O133" s="100"/>
      <c r="P133" s="100"/>
      <c r="Q133" s="3"/>
      <c r="R133" s="2"/>
      <c r="S133" s="2"/>
    </row>
    <row r="134" spans="7:20" ht="15.75" thickBot="1" x14ac:dyDescent="0.3">
      <c r="G134" s="131"/>
      <c r="H134" s="39"/>
      <c r="I134" s="1" t="s">
        <v>9</v>
      </c>
      <c r="J134" s="100"/>
      <c r="K134" s="100"/>
      <c r="L134" s="100"/>
      <c r="M134" s="100"/>
      <c r="N134" s="100"/>
      <c r="O134" s="100"/>
      <c r="P134" s="100"/>
      <c r="Q134" s="3"/>
      <c r="R134" s="2"/>
      <c r="S134" s="2"/>
    </row>
    <row r="135" spans="7:20" ht="16.5" thickTop="1" thickBot="1" x14ac:dyDescent="0.3">
      <c r="G135" s="131" t="s">
        <v>58</v>
      </c>
      <c r="H135" s="91" t="str">
        <f>IF(J135&gt;0,HLOOKUP(I135,S33:S34,2,0),IF(K135&gt;0,HLOOKUP(I135,T33:T34,2,0),0))</f>
        <v>Unlimited Voice Plan</v>
      </c>
      <c r="I135" t="s">
        <v>48</v>
      </c>
      <c r="J135" s="107">
        <v>-5.5511151231257827E-17</v>
      </c>
      <c r="K135" s="108">
        <v>1</v>
      </c>
      <c r="L135" s="38"/>
      <c r="M135" s="100"/>
      <c r="N135" s="100"/>
      <c r="O135" s="100"/>
      <c r="P135" s="100"/>
      <c r="Q135" s="3">
        <f>SUM(J135:L135)</f>
        <v>1</v>
      </c>
      <c r="R135" s="46" t="s">
        <v>2</v>
      </c>
      <c r="S135" s="9">
        <v>1</v>
      </c>
    </row>
    <row r="136" spans="7:20" ht="16.5" thickTop="1" thickBot="1" x14ac:dyDescent="0.3">
      <c r="G136" s="131" t="s">
        <v>5</v>
      </c>
      <c r="H136" s="91" t="str">
        <f>IF(J136&gt;0,HLOOKUP(I136,S62:S63,2,0),IF(K136&gt;0,HLOOKUP(I136,T62:T63,2,0),IF(L136&gt;0,HLOOKUP(I136,U62:U63,2,0),0)))</f>
        <v>Unlimited text</v>
      </c>
      <c r="I136" t="s">
        <v>33</v>
      </c>
      <c r="J136" s="107">
        <v>0</v>
      </c>
      <c r="K136" s="109">
        <v>0</v>
      </c>
      <c r="L136" s="108">
        <v>0.99999999999991707</v>
      </c>
      <c r="M136" s="100"/>
      <c r="N136" s="100"/>
      <c r="O136" s="100"/>
      <c r="P136" s="100"/>
      <c r="Q136" s="3">
        <f t="shared" ref="Q136" si="65">SUM(J136:L136)</f>
        <v>0.99999999999991707</v>
      </c>
      <c r="R136" s="46" t="s">
        <v>2</v>
      </c>
      <c r="S136" s="9">
        <v>1</v>
      </c>
    </row>
    <row r="137" spans="7:20" ht="16.5" thickTop="1" thickBot="1" x14ac:dyDescent="0.3">
      <c r="G137" s="132" t="s">
        <v>4</v>
      </c>
      <c r="H137" s="92" t="str">
        <f>IF(J137&gt;0,HLOOKUP(I137,AE90:AE91,2,0),IF(K137&gt;0,HLOOKUP(I137,AF90:AF91,2,0),IF(L137&gt;0,HLOOKUP(I137,AG90:AG91,2,0),IF(M137&gt;0,HLOOKUP(I137,AH90:AH91,2,0),IF(N137&gt;0,HLOOKUP(I137,AI90:AI91,2,0),IF(O137&gt;0,HLOOKUP(I137,AJ90:AJ91,2,0),IF(Q137&gt;0,HLOOKUP(I137,AK90:AK91,2,0),0)))))))</f>
        <v>5gb</v>
      </c>
      <c r="I137" t="s">
        <v>52</v>
      </c>
      <c r="J137" s="104">
        <v>0</v>
      </c>
      <c r="K137" s="105">
        <v>0</v>
      </c>
      <c r="L137" s="105">
        <v>0</v>
      </c>
      <c r="M137" s="105">
        <v>0</v>
      </c>
      <c r="N137" s="105">
        <v>0.9999999999999174</v>
      </c>
      <c r="O137" s="105">
        <v>0</v>
      </c>
      <c r="P137" s="106">
        <v>0</v>
      </c>
      <c r="Q137" s="3">
        <f>SUM(J137:P137)</f>
        <v>0.9999999999999174</v>
      </c>
      <c r="R137" s="46" t="s">
        <v>2</v>
      </c>
      <c r="S137" s="9">
        <v>1</v>
      </c>
    </row>
    <row r="138" spans="7:20" ht="15.75" thickBot="1" x14ac:dyDescent="0.3">
      <c r="J138" s="13"/>
      <c r="K138" s="13"/>
      <c r="L138" s="13"/>
      <c r="M138" s="13"/>
      <c r="N138" s="13"/>
      <c r="O138" s="13"/>
      <c r="P138" s="13"/>
      <c r="Q138" s="3"/>
    </row>
    <row r="139" spans="7:20" ht="24.75" thickTop="1" thickBot="1" x14ac:dyDescent="0.4">
      <c r="G139" s="93" t="s">
        <v>6</v>
      </c>
      <c r="H139" s="94">
        <f>(SUMPRODUCT($J$120:$L$120,vvoice)+SUMPRODUCT($J$121:$L$121,vtext)+SUMPRODUCT($J$122:$P$122,vdata))</f>
        <v>3119.7599999997501</v>
      </c>
      <c r="I139" s="134" t="s">
        <v>119</v>
      </c>
      <c r="J139" s="133">
        <f>(SUMPRODUCT($J$120:$L$120,vvoice)+SUMPRODUCT($J$121:$L$121,vtext)+SUMPRODUCT($J$122:$P$122,vdata))+(SUMPRODUCT(J130:L130,svoice)+SUMPRODUCT(J131:L131,stext)+SUMPRODUCT(J132:P132,sdata))+(SUMPRODUCT(J135:K135,tvoice)+SUMPRODUCT(J136:L136,ttext)+SUMPRODUCT(J137:P137,tdata))+(SUMPRODUCT(J125:L125,avoice)+SUMPRODUCT(J126:L126,atext)+SUMPRODUCT(J127:P127,adata))</f>
        <v>11313.620099999192</v>
      </c>
    </row>
    <row r="140" spans="7:20" ht="15.75" thickTop="1" x14ac:dyDescent="0.25">
      <c r="G140" s="95" t="s">
        <v>60</v>
      </c>
      <c r="H140" s="96">
        <f>(SUMPRODUCT(J130:L130,svoice)+SUMPRODUCT(J131:L131,stext)+SUMPRODUCT(J132:P132,sdata))</f>
        <v>2794.3400999997748</v>
      </c>
    </row>
    <row r="141" spans="7:20" x14ac:dyDescent="0.25">
      <c r="G141" s="95" t="s">
        <v>61</v>
      </c>
      <c r="H141" s="97">
        <f>(SUMPRODUCT(J135:K135,tvoice)+SUMPRODUCT(J136:L136,ttext)+SUMPRODUCT(J137:P137,tdata))</f>
        <v>2159.7599999999284</v>
      </c>
      <c r="J141" s="147" t="s">
        <v>15</v>
      </c>
      <c r="K141" s="147"/>
      <c r="L141" s="147"/>
      <c r="M141" s="147" t="s">
        <v>46</v>
      </c>
      <c r="N141" s="147"/>
      <c r="O141" s="147"/>
      <c r="P141" s="147" t="s">
        <v>47</v>
      </c>
      <c r="Q141" s="147"/>
      <c r="R141" s="147"/>
      <c r="S141" s="147" t="s">
        <v>48</v>
      </c>
      <c r="T141" s="147"/>
    </row>
    <row r="142" spans="7:20" ht="15.75" thickBot="1" x14ac:dyDescent="0.3">
      <c r="G142" s="98" t="s">
        <v>59</v>
      </c>
      <c r="H142" s="99">
        <f>(SUMPRODUCT(J125:L125,avoice)+SUMPRODUCT(J126:L126,atext)+SUMPRODUCT(J127:P127,adata))</f>
        <v>3239.7599999997401</v>
      </c>
      <c r="J142" s="145" t="s">
        <v>12</v>
      </c>
      <c r="K142" s="145" t="s">
        <v>13</v>
      </c>
      <c r="L142" s="145" t="s">
        <v>14</v>
      </c>
      <c r="M142" s="145" t="s">
        <v>12</v>
      </c>
      <c r="N142" s="145" t="s">
        <v>13</v>
      </c>
      <c r="O142" s="145" t="s">
        <v>14</v>
      </c>
      <c r="P142" s="145" t="s">
        <v>12</v>
      </c>
      <c r="Q142" s="145" t="s">
        <v>13</v>
      </c>
      <c r="R142" s="145" t="s">
        <v>14</v>
      </c>
      <c r="S142" s="145" t="s">
        <v>34</v>
      </c>
      <c r="T142" s="145" t="s">
        <v>14</v>
      </c>
    </row>
    <row r="143" spans="7:20" ht="15.75" thickTop="1" x14ac:dyDescent="0.25">
      <c r="J143" s="146">
        <v>4339.8247499999843</v>
      </c>
      <c r="K143" s="146">
        <v>2074.3401000000063</v>
      </c>
      <c r="L143" s="146">
        <v>1679.7600000000084</v>
      </c>
      <c r="M143" s="146">
        <v>4339.8247499999843</v>
      </c>
      <c r="N143" s="146">
        <v>2074.3401000000063</v>
      </c>
      <c r="O143" s="146">
        <v>1679.7600000000084</v>
      </c>
      <c r="P143" s="146">
        <v>4339.8247499999843</v>
      </c>
      <c r="Q143" s="146">
        <v>2074.3401000000063</v>
      </c>
      <c r="R143" s="146">
        <v>2399.7599999999793</v>
      </c>
      <c r="S143" s="146">
        <v>3928.3159499999856</v>
      </c>
      <c r="T143" s="146">
        <v>1199.7600000000079</v>
      </c>
    </row>
    <row r="144" spans="7:20" ht="15.75" thickBot="1" x14ac:dyDescent="0.3"/>
    <row r="145" spans="10:37" ht="15.75" thickBot="1" x14ac:dyDescent="0.3">
      <c r="J145" s="141" t="s">
        <v>30</v>
      </c>
      <c r="K145" s="142"/>
      <c r="L145" s="143"/>
      <c r="M145" s="141" t="s">
        <v>31</v>
      </c>
      <c r="N145" s="142"/>
      <c r="O145" s="143"/>
      <c r="P145" s="141" t="s">
        <v>32</v>
      </c>
      <c r="Q145" s="142"/>
      <c r="R145" s="143"/>
      <c r="S145" s="141" t="s">
        <v>33</v>
      </c>
      <c r="T145" s="142"/>
      <c r="U145" s="143"/>
    </row>
    <row r="146" spans="10:37" x14ac:dyDescent="0.25">
      <c r="J146" s="20" t="s">
        <v>39</v>
      </c>
      <c r="K146" s="20" t="s">
        <v>40</v>
      </c>
      <c r="L146" s="20" t="s">
        <v>41</v>
      </c>
      <c r="M146" s="20" t="s">
        <v>39</v>
      </c>
      <c r="N146" s="20" t="s">
        <v>40</v>
      </c>
      <c r="O146" s="20" t="s">
        <v>41</v>
      </c>
      <c r="P146" s="20" t="s">
        <v>39</v>
      </c>
      <c r="Q146" s="20" t="s">
        <v>40</v>
      </c>
      <c r="R146" s="20" t="s">
        <v>41</v>
      </c>
      <c r="S146" s="20" t="s">
        <v>39</v>
      </c>
      <c r="T146" s="20" t="s">
        <v>40</v>
      </c>
      <c r="U146" s="20" t="s">
        <v>41</v>
      </c>
    </row>
    <row r="147" spans="10:37" x14ac:dyDescent="0.25">
      <c r="J147" s="88">
        <v>23999976</v>
      </c>
      <c r="K147" s="88">
        <v>240</v>
      </c>
      <c r="L147" s="88">
        <v>480</v>
      </c>
      <c r="M147" s="88">
        <v>23999976</v>
      </c>
      <c r="N147" s="88">
        <v>23999976</v>
      </c>
      <c r="O147" s="88">
        <v>480</v>
      </c>
      <c r="P147" s="88">
        <v>927.61019999999974</v>
      </c>
      <c r="Q147" s="88">
        <v>23999976</v>
      </c>
      <c r="R147" s="88">
        <v>240</v>
      </c>
      <c r="S147" s="88">
        <v>24000783.610199984</v>
      </c>
      <c r="T147" s="88">
        <v>23999976</v>
      </c>
      <c r="U147" s="88">
        <v>240</v>
      </c>
    </row>
    <row r="148" spans="10:37" ht="15.75" thickBot="1" x14ac:dyDescent="0.3"/>
    <row r="149" spans="10:37" ht="15.75" thickBot="1" x14ac:dyDescent="0.3">
      <c r="J149" s="141" t="s">
        <v>49</v>
      </c>
      <c r="K149" s="142"/>
      <c r="L149" s="142"/>
      <c r="M149" s="142"/>
      <c r="N149" s="142"/>
      <c r="O149" s="142"/>
      <c r="P149" s="143"/>
      <c r="Q149" s="141" t="s">
        <v>50</v>
      </c>
      <c r="R149" s="142"/>
      <c r="S149" s="142"/>
      <c r="T149" s="142"/>
      <c r="U149" s="142"/>
      <c r="V149" s="142"/>
      <c r="W149" s="143"/>
      <c r="X149" s="141" t="s">
        <v>51</v>
      </c>
      <c r="Y149" s="142"/>
      <c r="Z149" s="142"/>
      <c r="AA149" s="142"/>
      <c r="AB149" s="142"/>
      <c r="AC149" s="142"/>
      <c r="AD149" s="143"/>
      <c r="AE149" s="141" t="s">
        <v>52</v>
      </c>
      <c r="AF149" s="142"/>
      <c r="AG149" s="142"/>
      <c r="AH149" s="142"/>
      <c r="AI149" s="142"/>
      <c r="AJ149" s="142"/>
      <c r="AK149" s="143"/>
    </row>
    <row r="150" spans="10:37" x14ac:dyDescent="0.25">
      <c r="J150" s="2" t="s">
        <v>42</v>
      </c>
      <c r="K150" s="2" t="s">
        <v>20</v>
      </c>
      <c r="L150" s="2" t="s">
        <v>43</v>
      </c>
      <c r="M150" s="2" t="s">
        <v>44</v>
      </c>
      <c r="N150" s="2" t="s">
        <v>45</v>
      </c>
      <c r="O150" s="2" t="s">
        <v>24</v>
      </c>
      <c r="P150" s="27" t="s">
        <v>23</v>
      </c>
      <c r="Q150" s="2" t="s">
        <v>42</v>
      </c>
      <c r="R150" s="2" t="s">
        <v>20</v>
      </c>
      <c r="S150" s="2" t="s">
        <v>43</v>
      </c>
      <c r="T150" s="2" t="s">
        <v>44</v>
      </c>
      <c r="U150" s="2" t="s">
        <v>45</v>
      </c>
      <c r="V150" s="2" t="s">
        <v>24</v>
      </c>
      <c r="W150" s="27" t="s">
        <v>23</v>
      </c>
      <c r="X150" s="2" t="s">
        <v>42</v>
      </c>
      <c r="Y150" s="2" t="s">
        <v>20</v>
      </c>
      <c r="Z150" s="2" t="s">
        <v>43</v>
      </c>
      <c r="AA150" s="2" t="s">
        <v>44</v>
      </c>
      <c r="AB150" s="2" t="s">
        <v>45</v>
      </c>
      <c r="AC150" s="2" t="s">
        <v>24</v>
      </c>
      <c r="AD150" s="27" t="s">
        <v>23</v>
      </c>
      <c r="AE150" s="2" t="s">
        <v>42</v>
      </c>
      <c r="AF150" s="2" t="s">
        <v>20</v>
      </c>
      <c r="AG150" s="2" t="s">
        <v>43</v>
      </c>
      <c r="AH150" s="2" t="s">
        <v>44</v>
      </c>
      <c r="AI150" s="2" t="s">
        <v>45</v>
      </c>
      <c r="AJ150" s="2" t="s">
        <v>24</v>
      </c>
      <c r="AK150" s="27" t="s">
        <v>23</v>
      </c>
    </row>
    <row r="151" spans="10:37" x14ac:dyDescent="0.25">
      <c r="J151" s="89">
        <v>120900</v>
      </c>
      <c r="K151" s="89">
        <v>24081060.214000002</v>
      </c>
      <c r="L151" s="89">
        <v>18000.564000000002</v>
      </c>
      <c r="M151" s="89">
        <v>23999976</v>
      </c>
      <c r="N151" s="89">
        <v>1200</v>
      </c>
      <c r="O151" s="89">
        <v>1920</v>
      </c>
      <c r="P151" s="89">
        <v>23999976</v>
      </c>
      <c r="Q151" s="89">
        <v>120900</v>
      </c>
      <c r="R151" s="89">
        <v>81444.214000000007</v>
      </c>
      <c r="S151" s="89">
        <v>17880.564000000002</v>
      </c>
      <c r="T151" s="89">
        <v>1080</v>
      </c>
      <c r="U151" s="89">
        <v>23999976</v>
      </c>
      <c r="V151" s="89">
        <v>23999976</v>
      </c>
      <c r="W151" s="89">
        <v>23999976</v>
      </c>
      <c r="X151" s="89">
        <v>1857023.9999999998</v>
      </c>
      <c r="Y151" s="89">
        <v>25245429.527039994</v>
      </c>
      <c r="Z151" s="89">
        <v>24265405.463039979</v>
      </c>
      <c r="AA151" s="89">
        <v>23999976</v>
      </c>
      <c r="AB151" s="89">
        <v>23999976</v>
      </c>
      <c r="AC151" s="89">
        <v>23999976</v>
      </c>
      <c r="AD151" s="89">
        <v>480</v>
      </c>
      <c r="AE151" s="89">
        <v>6045</v>
      </c>
      <c r="AF151" s="89">
        <v>4294.2106999999942</v>
      </c>
      <c r="AG151" s="89">
        <v>1344.0282000000007</v>
      </c>
      <c r="AH151" s="89">
        <v>23999976</v>
      </c>
      <c r="AI151" s="89">
        <v>720</v>
      </c>
      <c r="AJ151" s="89">
        <v>1440</v>
      </c>
      <c r="AK151" s="89">
        <v>23999976</v>
      </c>
    </row>
  </sheetData>
  <mergeCells count="12">
    <mergeCell ref="J149:P149"/>
    <mergeCell ref="Q149:W149"/>
    <mergeCell ref="X149:AD149"/>
    <mergeCell ref="AE149:AK149"/>
    <mergeCell ref="J141:L141"/>
    <mergeCell ref="M141:O141"/>
    <mergeCell ref="P141:R141"/>
    <mergeCell ref="S141:T141"/>
    <mergeCell ref="J145:L145"/>
    <mergeCell ref="M145:O145"/>
    <mergeCell ref="P145:R145"/>
    <mergeCell ref="S145:U145"/>
  </mergeCells>
  <printOptions headings="1"/>
  <pageMargins left="0.7" right="0.7" top="0.75" bottom="0.75" header="0.3" footer="0.3"/>
  <pageSetup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J171"/>
  <sheetViews>
    <sheetView topLeftCell="G138" zoomScale="85" zoomScaleNormal="85" workbookViewId="0">
      <selection activeCell="I140" sqref="A140:XFD167"/>
    </sheetView>
  </sheetViews>
  <sheetFormatPr defaultRowHeight="15" x14ac:dyDescent="0.25"/>
  <cols>
    <col min="2" max="2" width="10.140625" bestFit="1" customWidth="1"/>
    <col min="3" max="3" width="10" bestFit="1" customWidth="1"/>
    <col min="4" max="4" width="17.7109375" bestFit="1" customWidth="1"/>
    <col min="5" max="5" width="16.28515625" bestFit="1" customWidth="1"/>
    <col min="6" max="7" width="14.5703125" customWidth="1"/>
    <col min="8" max="8" width="20.85546875" bestFit="1" customWidth="1"/>
    <col min="9" max="9" width="14.42578125" customWidth="1"/>
    <col min="10" max="10" width="16.5703125" customWidth="1"/>
    <col min="11" max="11" width="20.85546875" customWidth="1"/>
    <col min="12" max="12" width="18" customWidth="1"/>
    <col min="13" max="13" width="14.42578125" customWidth="1"/>
    <col min="14" max="15" width="20.85546875" customWidth="1"/>
    <col min="16" max="16" width="14.42578125" customWidth="1"/>
    <col min="17" max="17" width="20.85546875" customWidth="1"/>
    <col min="18" max="18" width="14.42578125" customWidth="1"/>
    <col min="19" max="19" width="20.85546875" customWidth="1"/>
    <col min="20" max="20" width="18" customWidth="1"/>
    <col min="21" max="21" width="18" bestFit="1" customWidth="1"/>
    <col min="22" max="22" width="18" customWidth="1"/>
    <col min="23" max="23" width="16" bestFit="1" customWidth="1"/>
    <col min="24" max="24" width="16.7109375" bestFit="1" customWidth="1"/>
    <col min="25" max="25" width="17" bestFit="1" customWidth="1"/>
    <col min="26" max="28" width="18" bestFit="1" customWidth="1"/>
    <col min="29" max="29" width="10.5703125" customWidth="1"/>
    <col min="30" max="30" width="11.85546875" bestFit="1" customWidth="1"/>
    <col min="31" max="31" width="12.140625" customWidth="1"/>
    <col min="32" max="32" width="11.28515625" bestFit="1" customWidth="1"/>
    <col min="33" max="33" width="18" bestFit="1" customWidth="1"/>
    <col min="34" max="34" width="10.28515625" customWidth="1"/>
    <col min="35" max="35" width="11.85546875" bestFit="1" customWidth="1"/>
    <col min="36" max="36" width="18" bestFit="1" customWidth="1"/>
  </cols>
  <sheetData>
    <row r="4" spans="3:13" x14ac:dyDescent="0.25">
      <c r="D4" s="2" t="s">
        <v>3</v>
      </c>
      <c r="E4" s="2" t="s">
        <v>4</v>
      </c>
      <c r="F4" s="2" t="s">
        <v>5</v>
      </c>
      <c r="L4" s="2"/>
    </row>
    <row r="5" spans="3:13" x14ac:dyDescent="0.25">
      <c r="C5">
        <v>1</v>
      </c>
      <c r="D5">
        <v>500</v>
      </c>
      <c r="E5">
        <v>2100</v>
      </c>
      <c r="F5">
        <v>50</v>
      </c>
    </row>
    <row r="6" spans="3:13" ht="18.75" x14ac:dyDescent="0.3">
      <c r="C6">
        <f>C5+1</f>
        <v>2</v>
      </c>
      <c r="D6">
        <v>600</v>
      </c>
      <c r="E6">
        <v>2525</v>
      </c>
      <c r="F6">
        <f>F5+15</f>
        <v>65</v>
      </c>
      <c r="I6" s="25" t="s">
        <v>16</v>
      </c>
      <c r="J6" s="26" t="s">
        <v>6</v>
      </c>
      <c r="K6" s="26" t="s">
        <v>7</v>
      </c>
      <c r="L6" s="26" t="s">
        <v>8</v>
      </c>
      <c r="M6" s="26" t="s">
        <v>9</v>
      </c>
    </row>
    <row r="7" spans="3:13" x14ac:dyDescent="0.25">
      <c r="C7">
        <f t="shared" ref="C7:C28" si="0">C6+1</f>
        <v>3</v>
      </c>
      <c r="D7">
        <f>D6+50</f>
        <v>650</v>
      </c>
      <c r="E7">
        <v>2491</v>
      </c>
      <c r="F7">
        <f t="shared" ref="F7:F28" si="1">F6+15</f>
        <v>80</v>
      </c>
      <c r="H7" s="2" t="s">
        <v>12</v>
      </c>
      <c r="I7">
        <v>450</v>
      </c>
      <c r="J7" s="21">
        <v>39.99</v>
      </c>
      <c r="K7" s="21">
        <v>39.99</v>
      </c>
      <c r="L7" s="21">
        <v>39.99</v>
      </c>
      <c r="M7" s="24">
        <v>999999</v>
      </c>
    </row>
    <row r="8" spans="3:13" x14ac:dyDescent="0.25">
      <c r="C8">
        <f t="shared" si="0"/>
        <v>4</v>
      </c>
      <c r="D8">
        <f t="shared" ref="D8:D28" si="2">D7+50</f>
        <v>700</v>
      </c>
      <c r="E8">
        <v>2706</v>
      </c>
      <c r="F8">
        <f t="shared" si="1"/>
        <v>95</v>
      </c>
      <c r="H8" s="2" t="s">
        <v>34</v>
      </c>
      <c r="I8">
        <v>500</v>
      </c>
      <c r="J8" s="24">
        <v>999999</v>
      </c>
      <c r="K8" s="24">
        <v>999999</v>
      </c>
      <c r="L8" s="24">
        <v>999999</v>
      </c>
      <c r="M8" s="21">
        <v>39.99</v>
      </c>
    </row>
    <row r="9" spans="3:13" x14ac:dyDescent="0.25">
      <c r="C9">
        <f t="shared" si="0"/>
        <v>5</v>
      </c>
      <c r="D9">
        <f t="shared" si="2"/>
        <v>750</v>
      </c>
      <c r="E9">
        <v>2778</v>
      </c>
      <c r="F9">
        <f t="shared" si="1"/>
        <v>110</v>
      </c>
      <c r="H9" s="2" t="s">
        <v>13</v>
      </c>
      <c r="I9">
        <v>900</v>
      </c>
      <c r="J9" s="21">
        <v>59.99</v>
      </c>
      <c r="K9" s="21">
        <v>59.99</v>
      </c>
      <c r="L9" s="21">
        <v>59.99</v>
      </c>
      <c r="M9" s="24">
        <v>999999</v>
      </c>
    </row>
    <row r="10" spans="3:13" x14ac:dyDescent="0.25">
      <c r="C10">
        <f t="shared" si="0"/>
        <v>6</v>
      </c>
      <c r="D10">
        <f t="shared" si="2"/>
        <v>800</v>
      </c>
      <c r="E10">
        <v>2422</v>
      </c>
      <c r="F10">
        <f t="shared" si="1"/>
        <v>125</v>
      </c>
      <c r="H10" s="2" t="s">
        <v>14</v>
      </c>
      <c r="I10">
        <v>1E+16</v>
      </c>
      <c r="J10" s="21">
        <v>69.989999999999995</v>
      </c>
      <c r="K10" s="21">
        <v>69.989999999999995</v>
      </c>
      <c r="L10" s="21">
        <v>99.99</v>
      </c>
      <c r="M10" s="21">
        <v>49.99</v>
      </c>
    </row>
    <row r="11" spans="3:13" x14ac:dyDescent="0.25">
      <c r="C11">
        <f t="shared" si="0"/>
        <v>7</v>
      </c>
      <c r="D11">
        <f t="shared" si="2"/>
        <v>850</v>
      </c>
      <c r="E11">
        <v>2423</v>
      </c>
      <c r="F11">
        <f t="shared" si="1"/>
        <v>140</v>
      </c>
      <c r="I11" s="25" t="s">
        <v>17</v>
      </c>
      <c r="J11" s="25"/>
      <c r="K11" s="25"/>
      <c r="L11" s="25"/>
      <c r="M11" s="25"/>
    </row>
    <row r="12" spans="3:13" x14ac:dyDescent="0.25">
      <c r="C12">
        <f t="shared" si="0"/>
        <v>8</v>
      </c>
      <c r="D12">
        <f t="shared" si="2"/>
        <v>900</v>
      </c>
      <c r="E12">
        <v>2226</v>
      </c>
      <c r="F12">
        <f t="shared" si="1"/>
        <v>155</v>
      </c>
      <c r="H12" s="2" t="s">
        <v>35</v>
      </c>
      <c r="I12">
        <v>450</v>
      </c>
      <c r="J12" s="21">
        <v>0.45</v>
      </c>
      <c r="K12" s="21">
        <v>0.45</v>
      </c>
      <c r="L12" s="21">
        <v>0.45</v>
      </c>
      <c r="M12" s="24">
        <v>999999</v>
      </c>
    </row>
    <row r="13" spans="3:13" x14ac:dyDescent="0.25">
      <c r="C13">
        <f t="shared" si="0"/>
        <v>9</v>
      </c>
      <c r="D13">
        <f t="shared" si="2"/>
        <v>950</v>
      </c>
      <c r="E13">
        <v>2790</v>
      </c>
      <c r="F13">
        <f t="shared" si="1"/>
        <v>170</v>
      </c>
      <c r="H13" s="2" t="s">
        <v>36</v>
      </c>
      <c r="I13">
        <v>500</v>
      </c>
      <c r="J13" s="24">
        <v>999999</v>
      </c>
      <c r="K13" s="24">
        <v>999999</v>
      </c>
      <c r="L13" s="24">
        <v>999999</v>
      </c>
      <c r="M13" s="21">
        <v>0.45</v>
      </c>
    </row>
    <row r="14" spans="3:13" x14ac:dyDescent="0.25">
      <c r="C14">
        <f t="shared" si="0"/>
        <v>10</v>
      </c>
      <c r="D14">
        <f t="shared" si="2"/>
        <v>1000</v>
      </c>
      <c r="E14">
        <v>2204</v>
      </c>
      <c r="F14">
        <f t="shared" si="1"/>
        <v>185</v>
      </c>
      <c r="H14" s="2" t="s">
        <v>37</v>
      </c>
      <c r="I14">
        <v>900</v>
      </c>
      <c r="J14" s="21">
        <v>0.45</v>
      </c>
      <c r="K14" s="21">
        <v>0.4</v>
      </c>
      <c r="L14" s="21">
        <v>0.4</v>
      </c>
      <c r="M14" s="24">
        <v>999999</v>
      </c>
    </row>
    <row r="15" spans="3:13" x14ac:dyDescent="0.25">
      <c r="C15">
        <f t="shared" si="0"/>
        <v>11</v>
      </c>
      <c r="D15">
        <f t="shared" si="2"/>
        <v>1050</v>
      </c>
      <c r="E15">
        <v>2586</v>
      </c>
      <c r="F15">
        <f t="shared" si="1"/>
        <v>200</v>
      </c>
      <c r="I15" s="25" t="s">
        <v>18</v>
      </c>
      <c r="J15" s="25"/>
      <c r="K15" s="25"/>
      <c r="L15" s="25"/>
      <c r="M15" s="25"/>
    </row>
    <row r="16" spans="3:13" x14ac:dyDescent="0.25">
      <c r="C16">
        <f t="shared" si="0"/>
        <v>12</v>
      </c>
      <c r="D16">
        <f t="shared" si="2"/>
        <v>1100</v>
      </c>
      <c r="E16">
        <v>2751</v>
      </c>
      <c r="F16">
        <f t="shared" si="1"/>
        <v>215</v>
      </c>
      <c r="H16" s="2" t="s">
        <v>38</v>
      </c>
      <c r="I16" s="10" t="s">
        <v>22</v>
      </c>
      <c r="J16" s="21">
        <v>0.2</v>
      </c>
      <c r="K16" s="21">
        <v>0.2</v>
      </c>
      <c r="L16" s="21">
        <v>0.2</v>
      </c>
      <c r="M16" s="21">
        <v>0.2</v>
      </c>
    </row>
    <row r="17" spans="3:14" x14ac:dyDescent="0.25">
      <c r="C17">
        <f t="shared" si="0"/>
        <v>13</v>
      </c>
      <c r="D17">
        <f t="shared" si="2"/>
        <v>1150</v>
      </c>
      <c r="E17">
        <v>2278</v>
      </c>
      <c r="F17">
        <f t="shared" si="1"/>
        <v>230</v>
      </c>
      <c r="H17" s="2" t="s">
        <v>39</v>
      </c>
      <c r="I17">
        <v>300</v>
      </c>
      <c r="J17" s="24">
        <v>999999</v>
      </c>
      <c r="K17" s="24">
        <v>999999</v>
      </c>
      <c r="L17" s="21">
        <v>5</v>
      </c>
      <c r="M17" s="24">
        <v>999999</v>
      </c>
    </row>
    <row r="18" spans="3:14" x14ac:dyDescent="0.25">
      <c r="C18">
        <f t="shared" si="0"/>
        <v>14</v>
      </c>
      <c r="D18">
        <f t="shared" si="2"/>
        <v>1200</v>
      </c>
      <c r="E18">
        <v>2863</v>
      </c>
      <c r="F18">
        <f t="shared" si="1"/>
        <v>245</v>
      </c>
      <c r="H18" s="2" t="s">
        <v>40</v>
      </c>
      <c r="I18">
        <v>1000</v>
      </c>
      <c r="J18" s="21">
        <v>10</v>
      </c>
      <c r="K18" s="24">
        <v>999999</v>
      </c>
      <c r="L18" s="24">
        <v>999999</v>
      </c>
      <c r="M18" s="24">
        <v>999999</v>
      </c>
    </row>
    <row r="19" spans="3:14" x14ac:dyDescent="0.25">
      <c r="C19">
        <f t="shared" si="0"/>
        <v>15</v>
      </c>
      <c r="D19">
        <f t="shared" si="2"/>
        <v>1250</v>
      </c>
      <c r="E19">
        <v>2894</v>
      </c>
      <c r="F19">
        <f t="shared" si="1"/>
        <v>260</v>
      </c>
      <c r="H19" s="2" t="s">
        <v>41</v>
      </c>
      <c r="I19">
        <v>1E+16</v>
      </c>
      <c r="J19" s="21">
        <v>20</v>
      </c>
      <c r="K19" s="21">
        <v>20</v>
      </c>
      <c r="L19" s="21">
        <v>10</v>
      </c>
      <c r="M19" s="21">
        <v>10</v>
      </c>
    </row>
    <row r="20" spans="3:14" x14ac:dyDescent="0.25">
      <c r="C20">
        <f t="shared" si="0"/>
        <v>16</v>
      </c>
      <c r="D20">
        <f t="shared" si="2"/>
        <v>1300</v>
      </c>
      <c r="E20">
        <v>2157</v>
      </c>
      <c r="F20">
        <f t="shared" si="1"/>
        <v>275</v>
      </c>
      <c r="I20" s="25" t="s">
        <v>19</v>
      </c>
      <c r="J20" s="25"/>
      <c r="K20" s="25"/>
      <c r="L20" s="25"/>
      <c r="M20" s="25"/>
    </row>
    <row r="21" spans="3:14" x14ac:dyDescent="0.25">
      <c r="C21">
        <f t="shared" si="0"/>
        <v>17</v>
      </c>
      <c r="D21">
        <f t="shared" si="2"/>
        <v>1350</v>
      </c>
      <c r="E21">
        <v>2854</v>
      </c>
      <c r="F21">
        <f t="shared" si="1"/>
        <v>290</v>
      </c>
      <c r="H21" s="2" t="s">
        <v>42</v>
      </c>
      <c r="I21" s="10" t="s">
        <v>21</v>
      </c>
      <c r="J21" s="21">
        <v>2</v>
      </c>
      <c r="K21" s="21">
        <v>2</v>
      </c>
      <c r="L21" s="21">
        <f>0.03*1024</f>
        <v>30.72</v>
      </c>
      <c r="M21" s="22">
        <v>0.1</v>
      </c>
    </row>
    <row r="22" spans="3:14" x14ac:dyDescent="0.25">
      <c r="C22">
        <f t="shared" si="0"/>
        <v>18</v>
      </c>
      <c r="D22">
        <f t="shared" si="2"/>
        <v>1400</v>
      </c>
      <c r="E22">
        <v>2488</v>
      </c>
      <c r="F22">
        <f t="shared" si="1"/>
        <v>305</v>
      </c>
      <c r="H22" s="2" t="s">
        <v>20</v>
      </c>
      <c r="I22">
        <v>200</v>
      </c>
      <c r="J22" s="24">
        <v>999999</v>
      </c>
      <c r="K22" s="21">
        <v>15</v>
      </c>
      <c r="L22" s="24">
        <v>999999</v>
      </c>
      <c r="M22" s="21">
        <v>10</v>
      </c>
    </row>
    <row r="23" spans="3:14" x14ac:dyDescent="0.25">
      <c r="C23">
        <f t="shared" si="0"/>
        <v>19</v>
      </c>
      <c r="D23">
        <f t="shared" si="2"/>
        <v>1450</v>
      </c>
      <c r="E23">
        <v>2852</v>
      </c>
      <c r="F23">
        <f t="shared" si="1"/>
        <v>320</v>
      </c>
      <c r="H23" s="2" t="s">
        <v>43</v>
      </c>
      <c r="I23">
        <v>2000</v>
      </c>
      <c r="J23" s="21">
        <v>30</v>
      </c>
      <c r="K23" s="21">
        <v>25</v>
      </c>
      <c r="L23" s="24">
        <v>999999</v>
      </c>
      <c r="M23" s="21">
        <v>20</v>
      </c>
    </row>
    <row r="24" spans="3:14" x14ac:dyDescent="0.25">
      <c r="C24">
        <f t="shared" si="0"/>
        <v>20</v>
      </c>
      <c r="D24">
        <f t="shared" si="2"/>
        <v>1500</v>
      </c>
      <c r="E24">
        <v>2837</v>
      </c>
      <c r="F24">
        <f t="shared" si="1"/>
        <v>335</v>
      </c>
      <c r="H24" s="2" t="s">
        <v>44</v>
      </c>
      <c r="I24">
        <v>4000</v>
      </c>
      <c r="J24" s="24">
        <v>999999</v>
      </c>
      <c r="K24" s="21">
        <v>45</v>
      </c>
      <c r="L24" s="24">
        <v>999999</v>
      </c>
      <c r="M24" s="24">
        <v>999999</v>
      </c>
    </row>
    <row r="25" spans="3:14" x14ac:dyDescent="0.25">
      <c r="C25">
        <f t="shared" si="0"/>
        <v>21</v>
      </c>
      <c r="D25">
        <f t="shared" si="2"/>
        <v>1550</v>
      </c>
      <c r="E25">
        <v>2235</v>
      </c>
      <c r="F25">
        <f t="shared" si="1"/>
        <v>350</v>
      </c>
      <c r="H25" s="2" t="s">
        <v>45</v>
      </c>
      <c r="I25">
        <v>5000</v>
      </c>
      <c r="J25" s="21">
        <v>50</v>
      </c>
      <c r="K25" s="24">
        <v>999999</v>
      </c>
      <c r="L25" s="24">
        <v>999999</v>
      </c>
      <c r="M25" s="21">
        <v>30</v>
      </c>
    </row>
    <row r="26" spans="3:14" x14ac:dyDescent="0.25">
      <c r="C26">
        <f t="shared" si="0"/>
        <v>22</v>
      </c>
      <c r="D26">
        <f t="shared" si="2"/>
        <v>1600</v>
      </c>
      <c r="E26">
        <v>2608</v>
      </c>
      <c r="F26">
        <f t="shared" si="1"/>
        <v>365</v>
      </c>
      <c r="H26" s="2" t="s">
        <v>24</v>
      </c>
      <c r="I26">
        <v>10000</v>
      </c>
      <c r="J26" s="21">
        <v>80</v>
      </c>
      <c r="K26" s="24">
        <v>999999</v>
      </c>
      <c r="L26" s="24">
        <v>999999</v>
      </c>
      <c r="M26" s="21">
        <v>60</v>
      </c>
    </row>
    <row r="27" spans="3:14" x14ac:dyDescent="0.25">
      <c r="C27">
        <f t="shared" si="0"/>
        <v>23</v>
      </c>
      <c r="D27">
        <f t="shared" si="2"/>
        <v>1650</v>
      </c>
      <c r="E27">
        <v>2087</v>
      </c>
      <c r="F27">
        <f t="shared" si="1"/>
        <v>380</v>
      </c>
      <c r="H27" s="27" t="s">
        <v>23</v>
      </c>
      <c r="I27">
        <v>1E+16</v>
      </c>
      <c r="J27" s="24">
        <v>999999</v>
      </c>
      <c r="K27" s="24">
        <v>999999</v>
      </c>
      <c r="L27" s="21">
        <v>20</v>
      </c>
      <c r="M27" s="24">
        <v>999999</v>
      </c>
    </row>
    <row r="28" spans="3:14" x14ac:dyDescent="0.25">
      <c r="C28">
        <f t="shared" si="0"/>
        <v>24</v>
      </c>
      <c r="D28">
        <f t="shared" si="2"/>
        <v>1700</v>
      </c>
      <c r="E28">
        <v>2295</v>
      </c>
      <c r="F28">
        <f t="shared" si="1"/>
        <v>395</v>
      </c>
      <c r="I28" s="25" t="s">
        <v>25</v>
      </c>
      <c r="J28" s="25"/>
      <c r="K28" s="25"/>
      <c r="L28" s="25"/>
      <c r="M28" s="25"/>
    </row>
    <row r="29" spans="3:14" ht="15.75" thickBot="1" x14ac:dyDescent="0.3">
      <c r="H29" s="27" t="s">
        <v>25</v>
      </c>
      <c r="I29" t="s">
        <v>26</v>
      </c>
      <c r="J29" s="22">
        <v>169.99</v>
      </c>
      <c r="K29" s="22">
        <v>134.99</v>
      </c>
      <c r="L29" s="21">
        <f>L10</f>
        <v>99.99</v>
      </c>
      <c r="M29" s="21">
        <v>119.99</v>
      </c>
    </row>
    <row r="30" spans="3:14" x14ac:dyDescent="0.25">
      <c r="C30" s="14" t="s">
        <v>10</v>
      </c>
      <c r="D30" s="15">
        <f>AVERAGE(D5:D28)</f>
        <v>1122.9166666666667</v>
      </c>
      <c r="E30" s="15">
        <f t="shared" ref="E30:F30" si="3">AVERAGE(E5:E28)</f>
        <v>2518.75</v>
      </c>
      <c r="F30" s="16">
        <f t="shared" si="3"/>
        <v>222.5</v>
      </c>
      <c r="I30" s="10" t="s">
        <v>27</v>
      </c>
      <c r="N30" s="2"/>
    </row>
    <row r="31" spans="3:14" ht="15.75" thickBot="1" x14ac:dyDescent="0.3">
      <c r="C31" s="17" t="s">
        <v>11</v>
      </c>
      <c r="D31" s="18">
        <f>STDEV(D5:D28)</f>
        <v>357.21725415588008</v>
      </c>
      <c r="E31" s="18">
        <f t="shared" ref="E31:F31" si="4">STDEV(E5:E28)</f>
        <v>272.87076890304525</v>
      </c>
      <c r="F31" s="19">
        <f t="shared" si="4"/>
        <v>106.06601717798213</v>
      </c>
    </row>
    <row r="32" spans="3:14" ht="15.75" thickBot="1" x14ac:dyDescent="0.3"/>
    <row r="33" spans="2:19" ht="15.75" thickBot="1" x14ac:dyDescent="0.3">
      <c r="C33" s="11" t="s">
        <v>28</v>
      </c>
      <c r="D33" s="7" t="s">
        <v>29</v>
      </c>
      <c r="E33" s="7" t="s">
        <v>4</v>
      </c>
      <c r="F33" s="8" t="s">
        <v>5</v>
      </c>
      <c r="I33" s="64" t="s">
        <v>15</v>
      </c>
      <c r="J33" s="64" t="s">
        <v>15</v>
      </c>
      <c r="K33" s="64" t="s">
        <v>15</v>
      </c>
      <c r="L33" s="141" t="s">
        <v>46</v>
      </c>
      <c r="M33" s="142"/>
      <c r="N33" s="143"/>
      <c r="O33" s="141" t="s">
        <v>47</v>
      </c>
      <c r="P33" s="142"/>
      <c r="Q33" s="143"/>
      <c r="R33" s="141" t="s">
        <v>48</v>
      </c>
      <c r="S33" s="143"/>
    </row>
    <row r="34" spans="2:19" x14ac:dyDescent="0.25">
      <c r="B34">
        <v>2012</v>
      </c>
      <c r="C34" s="23">
        <v>25</v>
      </c>
      <c r="D34" s="63">
        <v>0</v>
      </c>
      <c r="E34" s="63">
        <v>0</v>
      </c>
      <c r="F34" s="63">
        <v>0</v>
      </c>
      <c r="I34" s="2" t="s">
        <v>12</v>
      </c>
      <c r="J34" s="2" t="s">
        <v>13</v>
      </c>
      <c r="K34" s="2" t="s">
        <v>14</v>
      </c>
      <c r="L34" s="2" t="s">
        <v>12</v>
      </c>
      <c r="M34" s="2" t="s">
        <v>13</v>
      </c>
      <c r="N34" s="2" t="s">
        <v>14</v>
      </c>
      <c r="O34" s="2" t="s">
        <v>12</v>
      </c>
      <c r="P34" s="2" t="s">
        <v>13</v>
      </c>
      <c r="Q34" s="2" t="s">
        <v>14</v>
      </c>
      <c r="R34" s="2" t="s">
        <v>34</v>
      </c>
      <c r="S34" s="2" t="s">
        <v>14</v>
      </c>
    </row>
    <row r="35" spans="2:19" x14ac:dyDescent="0.25">
      <c r="C35" s="23">
        <f>C34+1</f>
        <v>26</v>
      </c>
      <c r="D35" s="63">
        <v>0</v>
      </c>
      <c r="E35" s="63">
        <v>0</v>
      </c>
      <c r="F35" s="63">
        <v>0</v>
      </c>
      <c r="I35" s="21">
        <f>VLOOKUP($I$34,$H$6:$M$29,3,0)+(IF(D34&lt;=$I$7,0,D34-$I$7)*$J$12)</f>
        <v>39.99</v>
      </c>
      <c r="J35" s="21">
        <f>VLOOKUP($J$34,$H$6:$M$29,3,0)+(IF(D34&lt;=$I$9,0,D34-$I$9)*$J$14)</f>
        <v>59.99</v>
      </c>
      <c r="K35" s="21">
        <f>VLOOKUP($K$34,$H$6:$M$29,3,0)</f>
        <v>69.989999999999995</v>
      </c>
      <c r="L35" s="21">
        <f t="shared" ref="L35:L58" si="5">VLOOKUP($I$34,$H$6:$M$29,4,0)+(IF(D34&lt;=$I$7,0,D34-$I$7)*$K$12)</f>
        <v>39.99</v>
      </c>
      <c r="M35" s="21">
        <f t="shared" ref="M35:M58" si="6">VLOOKUP($M$34,$H$6:$M$29,4,0)+(IF(D34&lt;=$I$9,0,D34-$I$9)*$K$12)</f>
        <v>59.99</v>
      </c>
      <c r="N35" s="21">
        <f t="shared" ref="N35:N58" si="7">VLOOKUP($N$34,$H$6:$M$29,4,0)+(IF(D34&lt;=$I$10,0,D34-$I$10)*$K$12)</f>
        <v>69.989999999999995</v>
      </c>
      <c r="O35" s="21">
        <f t="shared" ref="O35:O58" si="8">VLOOKUP($O$34,$H$6:$M$29,5,0)+(IF(D34&lt;=$I$7,0,D34-$I$7)*$L$12)</f>
        <v>39.99</v>
      </c>
      <c r="P35" s="21">
        <f t="shared" ref="P35:P58" si="9">VLOOKUP($P$34,$H$6:$M$29,5,0)+(IF(D34&lt;=$I$9,0,D34-$I$9)*$L$12)</f>
        <v>59.99</v>
      </c>
      <c r="Q35" s="21">
        <f t="shared" ref="Q35:Q58" si="10">VLOOKUP($Q$34,$H$6:$M$29,5,0)+(IF(D34&lt;=$I$10,0,D34-$I$10)*$L$12)</f>
        <v>99.99</v>
      </c>
      <c r="R35" s="21">
        <f t="shared" ref="R35:R58" si="11">VLOOKUP($R$34,$H$6:$M$29,6,0)+(IF(D34&lt;=$I$8,0,D34-$I$8)*$M$13)</f>
        <v>39.99</v>
      </c>
      <c r="S35" s="21">
        <f t="shared" ref="S35:S58" si="12">VLOOKUP($S$34,$H$6:$M$29,6,0)+(IF(D34&lt;=$I$10,0,D34-$I$10)*$M$13)</f>
        <v>49.99</v>
      </c>
    </row>
    <row r="36" spans="2:19" x14ac:dyDescent="0.25">
      <c r="C36" s="23">
        <f t="shared" ref="C36:C57" si="13">C35+1</f>
        <v>27</v>
      </c>
      <c r="D36" s="63">
        <v>0</v>
      </c>
      <c r="E36" s="63">
        <v>0</v>
      </c>
      <c r="F36" s="63">
        <v>0</v>
      </c>
      <c r="I36" s="21">
        <f t="shared" ref="I36:I57" si="14">VLOOKUP($I$34,$H$6:$M$29,3,0)+(IF(D35&lt;=$I$7,0,D35-$I$7)*$J$12)</f>
        <v>39.99</v>
      </c>
      <c r="J36" s="21">
        <f t="shared" ref="J36:J58" si="15">VLOOKUP($J$34,$H$6:$M$29,3,0)+(IF(D35&lt;=$I$9,0,D35-$I$9)*$J$14)</f>
        <v>59.99</v>
      </c>
      <c r="K36" s="21">
        <f t="shared" ref="K36:K58" si="16">VLOOKUP($K$34,$H$6:$M$29,3,0)</f>
        <v>69.989999999999995</v>
      </c>
      <c r="L36" s="21">
        <f t="shared" si="5"/>
        <v>39.99</v>
      </c>
      <c r="M36" s="21">
        <f t="shared" si="6"/>
        <v>59.99</v>
      </c>
      <c r="N36" s="21">
        <f t="shared" si="7"/>
        <v>69.989999999999995</v>
      </c>
      <c r="O36" s="21">
        <f t="shared" si="8"/>
        <v>39.99</v>
      </c>
      <c r="P36" s="21">
        <f t="shared" si="9"/>
        <v>59.99</v>
      </c>
      <c r="Q36" s="21">
        <f t="shared" si="10"/>
        <v>99.99</v>
      </c>
      <c r="R36" s="21">
        <f t="shared" si="11"/>
        <v>39.99</v>
      </c>
      <c r="S36" s="21">
        <f t="shared" si="12"/>
        <v>49.99</v>
      </c>
    </row>
    <row r="37" spans="2:19" x14ac:dyDescent="0.25">
      <c r="C37" s="23">
        <f t="shared" si="13"/>
        <v>28</v>
      </c>
      <c r="D37" s="63">
        <v>0</v>
      </c>
      <c r="E37" s="63">
        <v>0</v>
      </c>
      <c r="F37" s="63">
        <v>0</v>
      </c>
      <c r="I37" s="21">
        <f t="shared" si="14"/>
        <v>39.99</v>
      </c>
      <c r="J37" s="21">
        <f t="shared" si="15"/>
        <v>59.99</v>
      </c>
      <c r="K37" s="21">
        <f t="shared" si="16"/>
        <v>69.989999999999995</v>
      </c>
      <c r="L37" s="21">
        <f t="shared" si="5"/>
        <v>39.99</v>
      </c>
      <c r="M37" s="21">
        <f t="shared" si="6"/>
        <v>59.99</v>
      </c>
      <c r="N37" s="21">
        <f t="shared" si="7"/>
        <v>69.989999999999995</v>
      </c>
      <c r="O37" s="21">
        <f t="shared" si="8"/>
        <v>39.99</v>
      </c>
      <c r="P37" s="21">
        <f t="shared" si="9"/>
        <v>59.99</v>
      </c>
      <c r="Q37" s="21">
        <f t="shared" si="10"/>
        <v>99.99</v>
      </c>
      <c r="R37" s="21">
        <f t="shared" si="11"/>
        <v>39.99</v>
      </c>
      <c r="S37" s="21">
        <f t="shared" si="12"/>
        <v>49.99</v>
      </c>
    </row>
    <row r="38" spans="2:19" x14ac:dyDescent="0.25">
      <c r="C38" s="23">
        <f t="shared" si="13"/>
        <v>29</v>
      </c>
      <c r="D38" s="63">
        <v>0</v>
      </c>
      <c r="E38" s="63">
        <v>0</v>
      </c>
      <c r="F38" s="63">
        <v>0</v>
      </c>
      <c r="I38" s="21">
        <f t="shared" si="14"/>
        <v>39.99</v>
      </c>
      <c r="J38" s="21">
        <f t="shared" si="15"/>
        <v>59.99</v>
      </c>
      <c r="K38" s="21">
        <f t="shared" si="16"/>
        <v>69.989999999999995</v>
      </c>
      <c r="L38" s="21">
        <f t="shared" si="5"/>
        <v>39.99</v>
      </c>
      <c r="M38" s="21">
        <f t="shared" si="6"/>
        <v>59.99</v>
      </c>
      <c r="N38" s="21">
        <f t="shared" si="7"/>
        <v>69.989999999999995</v>
      </c>
      <c r="O38" s="21">
        <f t="shared" si="8"/>
        <v>39.99</v>
      </c>
      <c r="P38" s="21">
        <f t="shared" si="9"/>
        <v>59.99</v>
      </c>
      <c r="Q38" s="21">
        <f t="shared" si="10"/>
        <v>99.99</v>
      </c>
      <c r="R38" s="21">
        <f t="shared" si="11"/>
        <v>39.99</v>
      </c>
      <c r="S38" s="21">
        <f t="shared" si="12"/>
        <v>49.99</v>
      </c>
    </row>
    <row r="39" spans="2:19" x14ac:dyDescent="0.25">
      <c r="C39" s="23">
        <f t="shared" si="13"/>
        <v>30</v>
      </c>
      <c r="D39" s="63">
        <v>0</v>
      </c>
      <c r="E39" s="63">
        <v>0</v>
      </c>
      <c r="F39" s="63">
        <v>0</v>
      </c>
      <c r="I39" s="21">
        <f t="shared" si="14"/>
        <v>39.99</v>
      </c>
      <c r="J39" s="21">
        <f t="shared" si="15"/>
        <v>59.99</v>
      </c>
      <c r="K39" s="21">
        <f t="shared" si="16"/>
        <v>69.989999999999995</v>
      </c>
      <c r="L39" s="21">
        <f t="shared" si="5"/>
        <v>39.99</v>
      </c>
      <c r="M39" s="21">
        <f t="shared" si="6"/>
        <v>59.99</v>
      </c>
      <c r="N39" s="21">
        <f t="shared" si="7"/>
        <v>69.989999999999995</v>
      </c>
      <c r="O39" s="21">
        <f t="shared" si="8"/>
        <v>39.99</v>
      </c>
      <c r="P39" s="21">
        <f t="shared" si="9"/>
        <v>59.99</v>
      </c>
      <c r="Q39" s="21">
        <f t="shared" si="10"/>
        <v>99.99</v>
      </c>
      <c r="R39" s="21">
        <f t="shared" si="11"/>
        <v>39.99</v>
      </c>
      <c r="S39" s="21">
        <f t="shared" si="12"/>
        <v>49.99</v>
      </c>
    </row>
    <row r="40" spans="2:19" x14ac:dyDescent="0.25">
      <c r="C40" s="23">
        <f t="shared" si="13"/>
        <v>31</v>
      </c>
      <c r="D40" s="63">
        <v>0</v>
      </c>
      <c r="E40" s="63">
        <v>0</v>
      </c>
      <c r="F40" s="63">
        <v>0</v>
      </c>
      <c r="I40" s="21">
        <f t="shared" si="14"/>
        <v>39.99</v>
      </c>
      <c r="J40" s="21">
        <f t="shared" si="15"/>
        <v>59.99</v>
      </c>
      <c r="K40" s="21">
        <f t="shared" si="16"/>
        <v>69.989999999999995</v>
      </c>
      <c r="L40" s="21">
        <f t="shared" si="5"/>
        <v>39.99</v>
      </c>
      <c r="M40" s="21">
        <f t="shared" si="6"/>
        <v>59.99</v>
      </c>
      <c r="N40" s="21">
        <f t="shared" si="7"/>
        <v>69.989999999999995</v>
      </c>
      <c r="O40" s="21">
        <f t="shared" si="8"/>
        <v>39.99</v>
      </c>
      <c r="P40" s="21">
        <f t="shared" si="9"/>
        <v>59.99</v>
      </c>
      <c r="Q40" s="21">
        <f t="shared" si="10"/>
        <v>99.99</v>
      </c>
      <c r="R40" s="21">
        <f t="shared" si="11"/>
        <v>39.99</v>
      </c>
      <c r="S40" s="21">
        <f t="shared" si="12"/>
        <v>49.99</v>
      </c>
    </row>
    <row r="41" spans="2:19" x14ac:dyDescent="0.25">
      <c r="C41" s="23">
        <f t="shared" si="13"/>
        <v>32</v>
      </c>
      <c r="D41" s="63">
        <v>0</v>
      </c>
      <c r="E41" s="63">
        <v>0</v>
      </c>
      <c r="F41" s="63">
        <v>0</v>
      </c>
      <c r="I41" s="21">
        <f t="shared" si="14"/>
        <v>39.99</v>
      </c>
      <c r="J41" s="21">
        <f t="shared" si="15"/>
        <v>59.99</v>
      </c>
      <c r="K41" s="21">
        <f t="shared" si="16"/>
        <v>69.989999999999995</v>
      </c>
      <c r="L41" s="21">
        <f t="shared" si="5"/>
        <v>39.99</v>
      </c>
      <c r="M41" s="21">
        <f t="shared" si="6"/>
        <v>59.99</v>
      </c>
      <c r="N41" s="21">
        <f t="shared" si="7"/>
        <v>69.989999999999995</v>
      </c>
      <c r="O41" s="21">
        <f t="shared" si="8"/>
        <v>39.99</v>
      </c>
      <c r="P41" s="21">
        <f t="shared" si="9"/>
        <v>59.99</v>
      </c>
      <c r="Q41" s="21">
        <f t="shared" si="10"/>
        <v>99.99</v>
      </c>
      <c r="R41" s="21">
        <f t="shared" si="11"/>
        <v>39.99</v>
      </c>
      <c r="S41" s="21">
        <f t="shared" si="12"/>
        <v>49.99</v>
      </c>
    </row>
    <row r="42" spans="2:19" x14ac:dyDescent="0.25">
      <c r="C42" s="23">
        <f t="shared" si="13"/>
        <v>33</v>
      </c>
      <c r="D42" s="63">
        <v>0</v>
      </c>
      <c r="E42" s="63">
        <v>0</v>
      </c>
      <c r="F42" s="63">
        <v>0</v>
      </c>
      <c r="I42" s="21">
        <f t="shared" si="14"/>
        <v>39.99</v>
      </c>
      <c r="J42" s="21">
        <f t="shared" si="15"/>
        <v>59.99</v>
      </c>
      <c r="K42" s="21">
        <f t="shared" si="16"/>
        <v>69.989999999999995</v>
      </c>
      <c r="L42" s="21">
        <f t="shared" si="5"/>
        <v>39.99</v>
      </c>
      <c r="M42" s="21">
        <f t="shared" si="6"/>
        <v>59.99</v>
      </c>
      <c r="N42" s="21">
        <f t="shared" si="7"/>
        <v>69.989999999999995</v>
      </c>
      <c r="O42" s="21">
        <f t="shared" si="8"/>
        <v>39.99</v>
      </c>
      <c r="P42" s="21">
        <f t="shared" si="9"/>
        <v>59.99</v>
      </c>
      <c r="Q42" s="21">
        <f t="shared" si="10"/>
        <v>99.99</v>
      </c>
      <c r="R42" s="21">
        <f t="shared" si="11"/>
        <v>39.99</v>
      </c>
      <c r="S42" s="21">
        <f t="shared" si="12"/>
        <v>49.99</v>
      </c>
    </row>
    <row r="43" spans="2:19" x14ac:dyDescent="0.25">
      <c r="C43" s="23">
        <f t="shared" si="13"/>
        <v>34</v>
      </c>
      <c r="D43" s="63">
        <v>0</v>
      </c>
      <c r="E43" s="63">
        <v>0</v>
      </c>
      <c r="F43" s="63">
        <v>0</v>
      </c>
      <c r="I43" s="21">
        <f t="shared" si="14"/>
        <v>39.99</v>
      </c>
      <c r="J43" s="21">
        <f t="shared" si="15"/>
        <v>59.99</v>
      </c>
      <c r="K43" s="21">
        <f t="shared" si="16"/>
        <v>69.989999999999995</v>
      </c>
      <c r="L43" s="21">
        <f t="shared" si="5"/>
        <v>39.99</v>
      </c>
      <c r="M43" s="21">
        <f t="shared" si="6"/>
        <v>59.99</v>
      </c>
      <c r="N43" s="21">
        <f t="shared" si="7"/>
        <v>69.989999999999995</v>
      </c>
      <c r="O43" s="21">
        <f t="shared" si="8"/>
        <v>39.99</v>
      </c>
      <c r="P43" s="21">
        <f t="shared" si="9"/>
        <v>59.99</v>
      </c>
      <c r="Q43" s="21">
        <f t="shared" si="10"/>
        <v>99.99</v>
      </c>
      <c r="R43" s="21">
        <f t="shared" si="11"/>
        <v>39.99</v>
      </c>
      <c r="S43" s="21">
        <f t="shared" si="12"/>
        <v>49.99</v>
      </c>
    </row>
    <row r="44" spans="2:19" x14ac:dyDescent="0.25">
      <c r="C44" s="23">
        <f t="shared" si="13"/>
        <v>35</v>
      </c>
      <c r="D44" s="63">
        <v>0</v>
      </c>
      <c r="E44" s="63">
        <v>0</v>
      </c>
      <c r="F44" s="63">
        <v>0</v>
      </c>
      <c r="I44" s="21">
        <f t="shared" si="14"/>
        <v>39.99</v>
      </c>
      <c r="J44" s="21">
        <f t="shared" si="15"/>
        <v>59.99</v>
      </c>
      <c r="K44" s="21">
        <f t="shared" si="16"/>
        <v>69.989999999999995</v>
      </c>
      <c r="L44" s="21">
        <f t="shared" si="5"/>
        <v>39.99</v>
      </c>
      <c r="M44" s="21">
        <f t="shared" si="6"/>
        <v>59.99</v>
      </c>
      <c r="N44" s="21">
        <f t="shared" si="7"/>
        <v>69.989999999999995</v>
      </c>
      <c r="O44" s="21">
        <f t="shared" si="8"/>
        <v>39.99</v>
      </c>
      <c r="P44" s="21">
        <f t="shared" si="9"/>
        <v>59.99</v>
      </c>
      <c r="Q44" s="21">
        <f t="shared" si="10"/>
        <v>99.99</v>
      </c>
      <c r="R44" s="21">
        <f t="shared" si="11"/>
        <v>39.99</v>
      </c>
      <c r="S44" s="21">
        <f t="shared" si="12"/>
        <v>49.99</v>
      </c>
    </row>
    <row r="45" spans="2:19" x14ac:dyDescent="0.25">
      <c r="C45" s="23">
        <f t="shared" si="13"/>
        <v>36</v>
      </c>
      <c r="D45" s="63">
        <v>0</v>
      </c>
      <c r="E45" s="63">
        <v>0</v>
      </c>
      <c r="F45" s="63">
        <v>0</v>
      </c>
      <c r="I45" s="21">
        <f t="shared" si="14"/>
        <v>39.99</v>
      </c>
      <c r="J45" s="21">
        <f t="shared" si="15"/>
        <v>59.99</v>
      </c>
      <c r="K45" s="21">
        <f t="shared" si="16"/>
        <v>69.989999999999995</v>
      </c>
      <c r="L45" s="21">
        <f t="shared" si="5"/>
        <v>39.99</v>
      </c>
      <c r="M45" s="21">
        <f t="shared" si="6"/>
        <v>59.99</v>
      </c>
      <c r="N45" s="21">
        <f t="shared" si="7"/>
        <v>69.989999999999995</v>
      </c>
      <c r="O45" s="21">
        <f t="shared" si="8"/>
        <v>39.99</v>
      </c>
      <c r="P45" s="21">
        <f t="shared" si="9"/>
        <v>59.99</v>
      </c>
      <c r="Q45" s="21">
        <f t="shared" si="10"/>
        <v>99.99</v>
      </c>
      <c r="R45" s="21">
        <f t="shared" si="11"/>
        <v>39.99</v>
      </c>
      <c r="S45" s="21">
        <f t="shared" si="12"/>
        <v>49.99</v>
      </c>
    </row>
    <row r="46" spans="2:19" x14ac:dyDescent="0.25">
      <c r="C46" s="23">
        <f t="shared" si="13"/>
        <v>37</v>
      </c>
      <c r="D46" s="63">
        <v>0</v>
      </c>
      <c r="E46" s="63">
        <v>0</v>
      </c>
      <c r="F46" s="63">
        <v>0</v>
      </c>
      <c r="I46" s="21">
        <f t="shared" si="14"/>
        <v>39.99</v>
      </c>
      <c r="J46" s="21">
        <f t="shared" si="15"/>
        <v>59.99</v>
      </c>
      <c r="K46" s="21">
        <f t="shared" si="16"/>
        <v>69.989999999999995</v>
      </c>
      <c r="L46" s="21">
        <f t="shared" si="5"/>
        <v>39.99</v>
      </c>
      <c r="M46" s="21">
        <f t="shared" si="6"/>
        <v>59.99</v>
      </c>
      <c r="N46" s="21">
        <f t="shared" si="7"/>
        <v>69.989999999999995</v>
      </c>
      <c r="O46" s="21">
        <f t="shared" si="8"/>
        <v>39.99</v>
      </c>
      <c r="P46" s="21">
        <f t="shared" si="9"/>
        <v>59.99</v>
      </c>
      <c r="Q46" s="21">
        <f t="shared" si="10"/>
        <v>99.99</v>
      </c>
      <c r="R46" s="21">
        <f t="shared" si="11"/>
        <v>39.99</v>
      </c>
      <c r="S46" s="21">
        <f t="shared" si="12"/>
        <v>49.99</v>
      </c>
    </row>
    <row r="47" spans="2:19" x14ac:dyDescent="0.25">
      <c r="C47" s="23">
        <f t="shared" si="13"/>
        <v>38</v>
      </c>
      <c r="D47" s="63">
        <v>0</v>
      </c>
      <c r="E47" s="63">
        <v>0</v>
      </c>
      <c r="F47" s="63">
        <v>0</v>
      </c>
      <c r="I47" s="21">
        <f t="shared" si="14"/>
        <v>39.99</v>
      </c>
      <c r="J47" s="21">
        <f t="shared" si="15"/>
        <v>59.99</v>
      </c>
      <c r="K47" s="21">
        <f t="shared" si="16"/>
        <v>69.989999999999995</v>
      </c>
      <c r="L47" s="21">
        <f t="shared" si="5"/>
        <v>39.99</v>
      </c>
      <c r="M47" s="21">
        <f t="shared" si="6"/>
        <v>59.99</v>
      </c>
      <c r="N47" s="21">
        <f t="shared" si="7"/>
        <v>69.989999999999995</v>
      </c>
      <c r="O47" s="21">
        <f t="shared" si="8"/>
        <v>39.99</v>
      </c>
      <c r="P47" s="21">
        <f t="shared" si="9"/>
        <v>59.99</v>
      </c>
      <c r="Q47" s="21">
        <f t="shared" si="10"/>
        <v>99.99</v>
      </c>
      <c r="R47" s="21">
        <f t="shared" si="11"/>
        <v>39.99</v>
      </c>
      <c r="S47" s="21">
        <f t="shared" si="12"/>
        <v>49.99</v>
      </c>
    </row>
    <row r="48" spans="2:19" x14ac:dyDescent="0.25">
      <c r="C48" s="23">
        <f t="shared" si="13"/>
        <v>39</v>
      </c>
      <c r="D48" s="63">
        <v>0</v>
      </c>
      <c r="E48" s="63">
        <v>0</v>
      </c>
      <c r="F48" s="63">
        <v>0</v>
      </c>
      <c r="I48" s="21">
        <f t="shared" si="14"/>
        <v>39.99</v>
      </c>
      <c r="J48" s="21">
        <f t="shared" si="15"/>
        <v>59.99</v>
      </c>
      <c r="K48" s="21">
        <f t="shared" si="16"/>
        <v>69.989999999999995</v>
      </c>
      <c r="L48" s="21">
        <f t="shared" si="5"/>
        <v>39.99</v>
      </c>
      <c r="M48" s="21">
        <f t="shared" si="6"/>
        <v>59.99</v>
      </c>
      <c r="N48" s="21">
        <f t="shared" si="7"/>
        <v>69.989999999999995</v>
      </c>
      <c r="O48" s="21">
        <f t="shared" si="8"/>
        <v>39.99</v>
      </c>
      <c r="P48" s="21">
        <f t="shared" si="9"/>
        <v>59.99</v>
      </c>
      <c r="Q48" s="21">
        <f t="shared" si="10"/>
        <v>99.99</v>
      </c>
      <c r="R48" s="21">
        <f t="shared" si="11"/>
        <v>39.99</v>
      </c>
      <c r="S48" s="21">
        <f t="shared" si="12"/>
        <v>49.99</v>
      </c>
    </row>
    <row r="49" spans="2:20" x14ac:dyDescent="0.25">
      <c r="C49" s="23">
        <f t="shared" si="13"/>
        <v>40</v>
      </c>
      <c r="D49" s="63">
        <v>0</v>
      </c>
      <c r="E49" s="63">
        <v>0</v>
      </c>
      <c r="F49" s="63">
        <v>0</v>
      </c>
      <c r="I49" s="21">
        <f t="shared" si="14"/>
        <v>39.99</v>
      </c>
      <c r="J49" s="21">
        <f t="shared" si="15"/>
        <v>59.99</v>
      </c>
      <c r="K49" s="21">
        <f t="shared" si="16"/>
        <v>69.989999999999995</v>
      </c>
      <c r="L49" s="21">
        <f t="shared" si="5"/>
        <v>39.99</v>
      </c>
      <c r="M49" s="21">
        <f t="shared" si="6"/>
        <v>59.99</v>
      </c>
      <c r="N49" s="21">
        <f t="shared" si="7"/>
        <v>69.989999999999995</v>
      </c>
      <c r="O49" s="21">
        <f t="shared" si="8"/>
        <v>39.99</v>
      </c>
      <c r="P49" s="21">
        <f t="shared" si="9"/>
        <v>59.99</v>
      </c>
      <c r="Q49" s="21">
        <f t="shared" si="10"/>
        <v>99.99</v>
      </c>
      <c r="R49" s="21">
        <f t="shared" si="11"/>
        <v>39.99</v>
      </c>
      <c r="S49" s="21">
        <f t="shared" si="12"/>
        <v>49.99</v>
      </c>
    </row>
    <row r="50" spans="2:20" x14ac:dyDescent="0.25">
      <c r="C50" s="23">
        <f t="shared" si="13"/>
        <v>41</v>
      </c>
      <c r="D50" s="63">
        <v>0</v>
      </c>
      <c r="E50" s="63">
        <v>0</v>
      </c>
      <c r="F50" s="63">
        <v>0</v>
      </c>
      <c r="I50" s="21">
        <f t="shared" si="14"/>
        <v>39.99</v>
      </c>
      <c r="J50" s="21">
        <f t="shared" si="15"/>
        <v>59.99</v>
      </c>
      <c r="K50" s="21">
        <f t="shared" si="16"/>
        <v>69.989999999999995</v>
      </c>
      <c r="L50" s="21">
        <f t="shared" si="5"/>
        <v>39.99</v>
      </c>
      <c r="M50" s="21">
        <f t="shared" si="6"/>
        <v>59.99</v>
      </c>
      <c r="N50" s="21">
        <f t="shared" si="7"/>
        <v>69.989999999999995</v>
      </c>
      <c r="O50" s="21">
        <f t="shared" si="8"/>
        <v>39.99</v>
      </c>
      <c r="P50" s="21">
        <f t="shared" si="9"/>
        <v>59.99</v>
      </c>
      <c r="Q50" s="21">
        <f t="shared" si="10"/>
        <v>99.99</v>
      </c>
      <c r="R50" s="21">
        <f t="shared" si="11"/>
        <v>39.99</v>
      </c>
      <c r="S50" s="21">
        <f t="shared" si="12"/>
        <v>49.99</v>
      </c>
    </row>
    <row r="51" spans="2:20" x14ac:dyDescent="0.25">
      <c r="C51" s="23">
        <f t="shared" si="13"/>
        <v>42</v>
      </c>
      <c r="D51" s="63">
        <v>0</v>
      </c>
      <c r="E51" s="63">
        <v>0</v>
      </c>
      <c r="F51" s="63">
        <v>0</v>
      </c>
      <c r="I51" s="21">
        <f t="shared" si="14"/>
        <v>39.99</v>
      </c>
      <c r="J51" s="21">
        <f t="shared" si="15"/>
        <v>59.99</v>
      </c>
      <c r="K51" s="21">
        <f t="shared" si="16"/>
        <v>69.989999999999995</v>
      </c>
      <c r="L51" s="21">
        <f t="shared" si="5"/>
        <v>39.99</v>
      </c>
      <c r="M51" s="21">
        <f t="shared" si="6"/>
        <v>59.99</v>
      </c>
      <c r="N51" s="21">
        <f t="shared" si="7"/>
        <v>69.989999999999995</v>
      </c>
      <c r="O51" s="21">
        <f t="shared" si="8"/>
        <v>39.99</v>
      </c>
      <c r="P51" s="21">
        <f t="shared" si="9"/>
        <v>59.99</v>
      </c>
      <c r="Q51" s="21">
        <f t="shared" si="10"/>
        <v>99.99</v>
      </c>
      <c r="R51" s="21">
        <f t="shared" si="11"/>
        <v>39.99</v>
      </c>
      <c r="S51" s="21">
        <f t="shared" si="12"/>
        <v>49.99</v>
      </c>
    </row>
    <row r="52" spans="2:20" x14ac:dyDescent="0.25">
      <c r="C52" s="23">
        <f t="shared" si="13"/>
        <v>43</v>
      </c>
      <c r="D52" s="63">
        <v>0</v>
      </c>
      <c r="E52" s="63">
        <v>0</v>
      </c>
      <c r="F52" s="63">
        <v>0</v>
      </c>
      <c r="I52" s="21">
        <f t="shared" si="14"/>
        <v>39.99</v>
      </c>
      <c r="J52" s="21">
        <f t="shared" si="15"/>
        <v>59.99</v>
      </c>
      <c r="K52" s="21">
        <f t="shared" si="16"/>
        <v>69.989999999999995</v>
      </c>
      <c r="L52" s="21">
        <f t="shared" si="5"/>
        <v>39.99</v>
      </c>
      <c r="M52" s="21">
        <f t="shared" si="6"/>
        <v>59.99</v>
      </c>
      <c r="N52" s="21">
        <f t="shared" si="7"/>
        <v>69.989999999999995</v>
      </c>
      <c r="O52" s="21">
        <f t="shared" si="8"/>
        <v>39.99</v>
      </c>
      <c r="P52" s="21">
        <f t="shared" si="9"/>
        <v>59.99</v>
      </c>
      <c r="Q52" s="21">
        <f t="shared" si="10"/>
        <v>99.99</v>
      </c>
      <c r="R52" s="21">
        <f t="shared" si="11"/>
        <v>39.99</v>
      </c>
      <c r="S52" s="21">
        <f t="shared" si="12"/>
        <v>49.99</v>
      </c>
    </row>
    <row r="53" spans="2:20" x14ac:dyDescent="0.25">
      <c r="C53" s="23">
        <f t="shared" si="13"/>
        <v>44</v>
      </c>
      <c r="D53" s="63">
        <v>0</v>
      </c>
      <c r="E53" s="63">
        <v>0</v>
      </c>
      <c r="F53" s="63">
        <v>0</v>
      </c>
      <c r="I53" s="21">
        <f t="shared" si="14"/>
        <v>39.99</v>
      </c>
      <c r="J53" s="21">
        <f t="shared" si="15"/>
        <v>59.99</v>
      </c>
      <c r="K53" s="21">
        <f t="shared" si="16"/>
        <v>69.989999999999995</v>
      </c>
      <c r="L53" s="21">
        <f t="shared" si="5"/>
        <v>39.99</v>
      </c>
      <c r="M53" s="21">
        <f t="shared" si="6"/>
        <v>59.99</v>
      </c>
      <c r="N53" s="21">
        <f t="shared" si="7"/>
        <v>69.989999999999995</v>
      </c>
      <c r="O53" s="21">
        <f t="shared" si="8"/>
        <v>39.99</v>
      </c>
      <c r="P53" s="21">
        <f t="shared" si="9"/>
        <v>59.99</v>
      </c>
      <c r="Q53" s="21">
        <f t="shared" si="10"/>
        <v>99.99</v>
      </c>
      <c r="R53" s="21">
        <f t="shared" si="11"/>
        <v>39.99</v>
      </c>
      <c r="S53" s="21">
        <f t="shared" si="12"/>
        <v>49.99</v>
      </c>
    </row>
    <row r="54" spans="2:20" x14ac:dyDescent="0.25">
      <c r="C54" s="23">
        <f t="shared" si="13"/>
        <v>45</v>
      </c>
      <c r="D54" s="63">
        <v>0</v>
      </c>
      <c r="E54" s="63">
        <v>0</v>
      </c>
      <c r="F54" s="63">
        <v>0</v>
      </c>
      <c r="I54" s="21">
        <f t="shared" si="14"/>
        <v>39.99</v>
      </c>
      <c r="J54" s="21">
        <f t="shared" si="15"/>
        <v>59.99</v>
      </c>
      <c r="K54" s="21">
        <f t="shared" si="16"/>
        <v>69.989999999999995</v>
      </c>
      <c r="L54" s="21">
        <f t="shared" si="5"/>
        <v>39.99</v>
      </c>
      <c r="M54" s="21">
        <f t="shared" si="6"/>
        <v>59.99</v>
      </c>
      <c r="N54" s="21">
        <f t="shared" si="7"/>
        <v>69.989999999999995</v>
      </c>
      <c r="O54" s="21">
        <f t="shared" si="8"/>
        <v>39.99</v>
      </c>
      <c r="P54" s="21">
        <f t="shared" si="9"/>
        <v>59.99</v>
      </c>
      <c r="Q54" s="21">
        <f t="shared" si="10"/>
        <v>99.99</v>
      </c>
      <c r="R54" s="21">
        <f t="shared" si="11"/>
        <v>39.99</v>
      </c>
      <c r="S54" s="21">
        <f t="shared" si="12"/>
        <v>49.99</v>
      </c>
    </row>
    <row r="55" spans="2:20" x14ac:dyDescent="0.25">
      <c r="C55" s="23">
        <f t="shared" si="13"/>
        <v>46</v>
      </c>
      <c r="D55" s="63">
        <v>0</v>
      </c>
      <c r="E55" s="63">
        <v>0</v>
      </c>
      <c r="F55" s="63">
        <v>0</v>
      </c>
      <c r="I55" s="21">
        <f t="shared" si="14"/>
        <v>39.99</v>
      </c>
      <c r="J55" s="21">
        <f t="shared" si="15"/>
        <v>59.99</v>
      </c>
      <c r="K55" s="21">
        <f t="shared" si="16"/>
        <v>69.989999999999995</v>
      </c>
      <c r="L55" s="21">
        <f t="shared" si="5"/>
        <v>39.99</v>
      </c>
      <c r="M55" s="21">
        <f t="shared" si="6"/>
        <v>59.99</v>
      </c>
      <c r="N55" s="21">
        <f t="shared" si="7"/>
        <v>69.989999999999995</v>
      </c>
      <c r="O55" s="21">
        <f t="shared" si="8"/>
        <v>39.99</v>
      </c>
      <c r="P55" s="21">
        <f t="shared" si="9"/>
        <v>59.99</v>
      </c>
      <c r="Q55" s="21">
        <f t="shared" si="10"/>
        <v>99.99</v>
      </c>
      <c r="R55" s="21">
        <f t="shared" si="11"/>
        <v>39.99</v>
      </c>
      <c r="S55" s="21">
        <f t="shared" si="12"/>
        <v>49.99</v>
      </c>
    </row>
    <row r="56" spans="2:20" x14ac:dyDescent="0.25">
      <c r="C56" s="23">
        <f t="shared" si="13"/>
        <v>47</v>
      </c>
      <c r="D56" s="63">
        <v>0</v>
      </c>
      <c r="E56" s="63">
        <v>0</v>
      </c>
      <c r="F56" s="63">
        <v>0</v>
      </c>
      <c r="I56" s="21">
        <f t="shared" si="14"/>
        <v>39.99</v>
      </c>
      <c r="J56" s="21">
        <f t="shared" si="15"/>
        <v>59.99</v>
      </c>
      <c r="K56" s="21">
        <f t="shared" si="16"/>
        <v>69.989999999999995</v>
      </c>
      <c r="L56" s="21">
        <f t="shared" si="5"/>
        <v>39.99</v>
      </c>
      <c r="M56" s="21">
        <f t="shared" si="6"/>
        <v>59.99</v>
      </c>
      <c r="N56" s="21">
        <f t="shared" si="7"/>
        <v>69.989999999999995</v>
      </c>
      <c r="O56" s="21">
        <f t="shared" si="8"/>
        <v>39.99</v>
      </c>
      <c r="P56" s="21">
        <f t="shared" si="9"/>
        <v>59.99</v>
      </c>
      <c r="Q56" s="21">
        <f t="shared" si="10"/>
        <v>99.99</v>
      </c>
      <c r="R56" s="21">
        <f t="shared" si="11"/>
        <v>39.99</v>
      </c>
      <c r="S56" s="21">
        <f t="shared" si="12"/>
        <v>49.99</v>
      </c>
    </row>
    <row r="57" spans="2:20" ht="15.75" thickBot="1" x14ac:dyDescent="0.3">
      <c r="B57">
        <v>2013</v>
      </c>
      <c r="C57" s="6">
        <f t="shared" si="13"/>
        <v>48</v>
      </c>
      <c r="D57" s="63">
        <v>0</v>
      </c>
      <c r="E57" s="63">
        <v>0</v>
      </c>
      <c r="F57" s="63">
        <v>0</v>
      </c>
      <c r="I57" s="21">
        <f t="shared" si="14"/>
        <v>39.99</v>
      </c>
      <c r="J57" s="21">
        <f t="shared" si="15"/>
        <v>59.99</v>
      </c>
      <c r="K57" s="21">
        <f t="shared" si="16"/>
        <v>69.989999999999995</v>
      </c>
      <c r="L57" s="21">
        <f t="shared" si="5"/>
        <v>39.99</v>
      </c>
      <c r="M57" s="21">
        <f t="shared" si="6"/>
        <v>59.99</v>
      </c>
      <c r="N57" s="21">
        <f t="shared" si="7"/>
        <v>69.989999999999995</v>
      </c>
      <c r="O57" s="21">
        <f t="shared" si="8"/>
        <v>39.99</v>
      </c>
      <c r="P57" s="21">
        <f t="shared" si="9"/>
        <v>59.99</v>
      </c>
      <c r="Q57" s="21">
        <f t="shared" si="10"/>
        <v>99.99</v>
      </c>
      <c r="R57" s="21">
        <f t="shared" si="11"/>
        <v>39.99</v>
      </c>
      <c r="S57" s="21">
        <f t="shared" si="12"/>
        <v>49.99</v>
      </c>
    </row>
    <row r="58" spans="2:20" x14ac:dyDescent="0.25">
      <c r="I58" s="21">
        <f>VLOOKUP($I$34,$H$6:$M$29,3,0)+(IF(D57&lt;=$I$7,0,D57-$I$7)*$J$12)</f>
        <v>39.99</v>
      </c>
      <c r="J58" s="21">
        <f t="shared" si="15"/>
        <v>59.99</v>
      </c>
      <c r="K58" s="21">
        <f t="shared" si="16"/>
        <v>69.989999999999995</v>
      </c>
      <c r="L58" s="21">
        <f t="shared" si="5"/>
        <v>39.99</v>
      </c>
      <c r="M58" s="21">
        <f t="shared" si="6"/>
        <v>59.99</v>
      </c>
      <c r="N58" s="21">
        <f t="shared" si="7"/>
        <v>69.989999999999995</v>
      </c>
      <c r="O58" s="21">
        <f t="shared" si="8"/>
        <v>39.99</v>
      </c>
      <c r="P58" s="21">
        <f t="shared" si="9"/>
        <v>59.99</v>
      </c>
      <c r="Q58" s="21">
        <f t="shared" si="10"/>
        <v>99.99</v>
      </c>
      <c r="R58" s="21">
        <f t="shared" si="11"/>
        <v>39.99</v>
      </c>
      <c r="S58" s="21">
        <f t="shared" si="12"/>
        <v>49.99</v>
      </c>
    </row>
    <row r="59" spans="2:20" ht="15.75" thickBot="1" x14ac:dyDescent="0.3">
      <c r="H59" s="30" t="s">
        <v>1</v>
      </c>
      <c r="I59" s="67">
        <f>SUM(I35:I58)</f>
        <v>959.7600000000001</v>
      </c>
      <c r="J59" s="67">
        <f t="shared" ref="J59:K59" si="17">SUM(J35:J58)</f>
        <v>1439.76</v>
      </c>
      <c r="K59" s="67">
        <f t="shared" si="17"/>
        <v>1679.76</v>
      </c>
      <c r="L59" s="67">
        <f>SUM(L35:L58)</f>
        <v>959.7600000000001</v>
      </c>
      <c r="M59" s="67">
        <f t="shared" ref="M59:N59" si="18">SUM(M35:M58)</f>
        <v>1439.76</v>
      </c>
      <c r="N59" s="67">
        <f t="shared" si="18"/>
        <v>1679.76</v>
      </c>
      <c r="O59" s="67">
        <f>SUM(O35:O58)</f>
        <v>959.7600000000001</v>
      </c>
      <c r="P59" s="67">
        <f t="shared" ref="P59:Q59" si="19">SUM(P35:P58)</f>
        <v>1439.76</v>
      </c>
      <c r="Q59" s="67">
        <f t="shared" si="19"/>
        <v>2399.7599999999993</v>
      </c>
      <c r="R59" s="67">
        <f>SUM(R35:R58)</f>
        <v>959.7600000000001</v>
      </c>
      <c r="S59" s="67">
        <f t="shared" ref="S59" si="20">SUM(S35:S58)</f>
        <v>1199.76</v>
      </c>
    </row>
    <row r="60" spans="2:20" x14ac:dyDescent="0.25">
      <c r="B60" s="14"/>
      <c r="C60" s="144" t="s">
        <v>3</v>
      </c>
      <c r="D60" s="144"/>
      <c r="E60" s="144"/>
      <c r="F60" s="33"/>
      <c r="G60" s="34"/>
    </row>
    <row r="61" spans="2:20" ht="15.75" thickBot="1" x14ac:dyDescent="0.3">
      <c r="B61" s="35" t="s">
        <v>53</v>
      </c>
      <c r="C61" s="32" t="s">
        <v>54</v>
      </c>
      <c r="D61" s="32" t="s">
        <v>55</v>
      </c>
      <c r="E61" s="32" t="s">
        <v>56</v>
      </c>
      <c r="F61" s="32" t="s">
        <v>57</v>
      </c>
      <c r="G61" s="36" t="s">
        <v>5</v>
      </c>
    </row>
    <row r="62" spans="2:20" ht="15.75" thickBot="1" x14ac:dyDescent="0.3">
      <c r="B62" s="37">
        <v>1</v>
      </c>
      <c r="C62" s="65">
        <v>543</v>
      </c>
      <c r="D62" s="38">
        <v>785</v>
      </c>
      <c r="E62" s="38">
        <v>445</v>
      </c>
      <c r="F62" s="65">
        <v>2333</v>
      </c>
      <c r="G62" s="66">
        <v>235</v>
      </c>
      <c r="I62" s="141" t="s">
        <v>30</v>
      </c>
      <c r="J62" s="142"/>
      <c r="K62" s="143"/>
      <c r="L62" s="141" t="s">
        <v>31</v>
      </c>
      <c r="M62" s="142"/>
      <c r="N62" s="143"/>
      <c r="O62" s="141" t="s">
        <v>32</v>
      </c>
      <c r="P62" s="142"/>
      <c r="Q62" s="143"/>
      <c r="R62" s="141" t="s">
        <v>33</v>
      </c>
      <c r="S62" s="142"/>
      <c r="T62" s="143"/>
    </row>
    <row r="63" spans="2:20" x14ac:dyDescent="0.25">
      <c r="B63" s="37">
        <f>B62+1</f>
        <v>2</v>
      </c>
      <c r="C63" s="65">
        <v>789</v>
      </c>
      <c r="D63" s="38">
        <v>467</v>
      </c>
      <c r="E63" s="38">
        <v>324</v>
      </c>
      <c r="F63" s="65">
        <v>3532</v>
      </c>
      <c r="G63" s="66">
        <v>454</v>
      </c>
      <c r="I63" s="20" t="s">
        <v>39</v>
      </c>
      <c r="J63" s="20" t="s">
        <v>40</v>
      </c>
      <c r="K63" s="20" t="s">
        <v>41</v>
      </c>
      <c r="L63" s="20" t="s">
        <v>39</v>
      </c>
      <c r="M63" s="20" t="s">
        <v>40</v>
      </c>
      <c r="N63" s="20" t="s">
        <v>41</v>
      </c>
      <c r="O63" s="20" t="s">
        <v>39</v>
      </c>
      <c r="P63" s="20" t="s">
        <v>40</v>
      </c>
      <c r="Q63" s="20" t="s">
        <v>41</v>
      </c>
      <c r="R63" s="20" t="s">
        <v>39</v>
      </c>
      <c r="S63" s="20" t="s">
        <v>40</v>
      </c>
      <c r="T63" s="20" t="s">
        <v>41</v>
      </c>
    </row>
    <row r="64" spans="2:20" x14ac:dyDescent="0.25">
      <c r="B64" s="37">
        <f t="shared" ref="B64:B85" si="21">B63+1</f>
        <v>3</v>
      </c>
      <c r="C64" s="65">
        <v>467</v>
      </c>
      <c r="D64" s="38">
        <v>399</v>
      </c>
      <c r="E64" s="38">
        <v>478</v>
      </c>
      <c r="F64" s="65">
        <v>435</v>
      </c>
      <c r="G64" s="66">
        <v>238</v>
      </c>
      <c r="I64" s="28">
        <f>VLOOKUP($I$63,$H$6:$M$29,3,0)</f>
        <v>999999</v>
      </c>
      <c r="J64" s="28">
        <f>VLOOKUP($J$63,$H$6:$M$29,3,0)+IF(F34&lt;=$I$18,0,F34-$I$18)*$J$16</f>
        <v>10</v>
      </c>
      <c r="K64" s="28">
        <f>VLOOKUP($K$63,$H$6:$M$29,3,0)</f>
        <v>20</v>
      </c>
      <c r="L64" s="28">
        <f>VLOOKUP($I$63,$H$6:$M$29,4,0)</f>
        <v>999999</v>
      </c>
      <c r="M64" s="28">
        <f>VLOOKUP($J$63,$H$6:$M$29,4,0)+IF(F34&lt;=$I$18,0,F34-$I$18)*$K$16</f>
        <v>999999</v>
      </c>
      <c r="N64" s="28">
        <f>VLOOKUP($K$63,$H$6:$M$29,4,0)</f>
        <v>20</v>
      </c>
      <c r="O64" s="28">
        <f>VLOOKUP($I$63,$H$6:$M$29,5,0)+IF(F34&lt;=$I$17,0,F34-$I$17)*$L$16</f>
        <v>5</v>
      </c>
      <c r="P64" s="29">
        <f>VLOOKUP($J$63,$H$6:$M$29,5,0)+IF(F34&lt;=$I$18,0,F34-$I$18)*$L$16</f>
        <v>999999</v>
      </c>
      <c r="Q64" s="28">
        <f>VLOOKUP($K$63,$H$6:$M$29,5,0)</f>
        <v>10</v>
      </c>
      <c r="R64" s="28">
        <f>VLOOKUP($I$63,$H$6:$M$29,6,0)+IF(F34&lt;=$I$17,0,F34-$I$17)*$M$16</f>
        <v>999999</v>
      </c>
      <c r="S64" s="29">
        <f>VLOOKUP($J$63,$H$6:$M$29,6,0)+IF(F34&lt;=$I$18,0,F34-$I$18)*$M$16</f>
        <v>999999</v>
      </c>
      <c r="T64" s="28">
        <f>VLOOKUP($K$63,$H$6:$M$29,6,0)</f>
        <v>10</v>
      </c>
    </row>
    <row r="65" spans="2:20" x14ac:dyDescent="0.25">
      <c r="B65" s="37">
        <f t="shared" si="21"/>
        <v>4</v>
      </c>
      <c r="C65" s="65">
        <v>965</v>
      </c>
      <c r="D65" s="38">
        <v>790</v>
      </c>
      <c r="E65" s="38">
        <v>256</v>
      </c>
      <c r="F65" s="65">
        <v>524</v>
      </c>
      <c r="G65" s="66">
        <v>179</v>
      </c>
      <c r="I65" s="28">
        <f t="shared" ref="I65:I87" si="22">VLOOKUP($I$63,$H$6:$M$29,3,0)</f>
        <v>999999</v>
      </c>
      <c r="J65" s="28">
        <f t="shared" ref="J65:J87" si="23">VLOOKUP($J$63,$H$6:$M$29,3,0)+IF(F35&lt;=$I$18,0,F35-$I$18)*$J$16</f>
        <v>10</v>
      </c>
      <c r="K65" s="28">
        <f t="shared" ref="K65:K87" si="24">VLOOKUP($K$63,$H$6:$M$29,3,0)</f>
        <v>20</v>
      </c>
      <c r="L65" s="28">
        <f t="shared" ref="L65:L87" si="25">VLOOKUP($I$63,$H$6:$M$29,4,0)</f>
        <v>999999</v>
      </c>
      <c r="M65" s="28">
        <f t="shared" ref="M65:M87" si="26">VLOOKUP($J$63,$H$6:$M$29,4,0)+IF(F35&lt;=$I$18,0,F35-$I$18)*$K$16</f>
        <v>999999</v>
      </c>
      <c r="N65" s="28">
        <f t="shared" ref="N65:N87" si="27">VLOOKUP($K$63,$H$6:$M$29,4,0)</f>
        <v>20</v>
      </c>
      <c r="O65" s="28">
        <f t="shared" ref="O65:O87" si="28">VLOOKUP($I$63,$H$6:$M$29,5,0)+IF(F35&lt;=$I$17,0,F35-$I$17)*$L$16</f>
        <v>5</v>
      </c>
      <c r="P65" s="29">
        <f t="shared" ref="P65:P87" si="29">VLOOKUP($J$63,$H$6:$M$29,5,0)+IF(F35&lt;=$I$18,0,F35-$I$18)*$L$16</f>
        <v>999999</v>
      </c>
      <c r="Q65" s="28">
        <f t="shared" ref="Q65:Q87" si="30">VLOOKUP($K$63,$H$6:$M$29,5,0)</f>
        <v>10</v>
      </c>
      <c r="R65" s="28">
        <f t="shared" ref="R65:R87" si="31">VLOOKUP($I$63,$H$6:$M$29,6,0)+IF(F35&lt;=$I$17,0,F35-$I$17)*$M$16</f>
        <v>999999</v>
      </c>
      <c r="S65" s="29">
        <f t="shared" ref="S65:S87" si="32">VLOOKUP($J$63,$H$6:$M$29,6,0)+IF(F35&lt;=$I$18,0,F35-$I$18)*$M$16</f>
        <v>999999</v>
      </c>
      <c r="T65" s="28">
        <f t="shared" ref="T65:T87" si="33">VLOOKUP($K$63,$H$6:$M$29,6,0)</f>
        <v>10</v>
      </c>
    </row>
    <row r="66" spans="2:20" x14ac:dyDescent="0.25">
      <c r="B66" s="37">
        <f t="shared" si="21"/>
        <v>5</v>
      </c>
      <c r="C66" s="65">
        <v>688</v>
      </c>
      <c r="D66" s="38">
        <v>412</v>
      </c>
      <c r="E66" s="38">
        <v>345</v>
      </c>
      <c r="F66" s="65">
        <v>745</v>
      </c>
      <c r="G66" s="66">
        <v>489</v>
      </c>
      <c r="I66" s="28">
        <f t="shared" si="22"/>
        <v>999999</v>
      </c>
      <c r="J66" s="28">
        <f t="shared" si="23"/>
        <v>10</v>
      </c>
      <c r="K66" s="28">
        <f t="shared" si="24"/>
        <v>20</v>
      </c>
      <c r="L66" s="28">
        <f t="shared" si="25"/>
        <v>999999</v>
      </c>
      <c r="M66" s="28">
        <f t="shared" si="26"/>
        <v>999999</v>
      </c>
      <c r="N66" s="28">
        <f t="shared" si="27"/>
        <v>20</v>
      </c>
      <c r="O66" s="28">
        <f t="shared" si="28"/>
        <v>5</v>
      </c>
      <c r="P66" s="29">
        <f t="shared" si="29"/>
        <v>999999</v>
      </c>
      <c r="Q66" s="28">
        <f t="shared" si="30"/>
        <v>10</v>
      </c>
      <c r="R66" s="28">
        <f t="shared" si="31"/>
        <v>999999</v>
      </c>
      <c r="S66" s="29">
        <f t="shared" si="32"/>
        <v>999999</v>
      </c>
      <c r="T66" s="28">
        <f t="shared" si="33"/>
        <v>10</v>
      </c>
    </row>
    <row r="67" spans="2:20" x14ac:dyDescent="0.25">
      <c r="B67" s="37">
        <f t="shared" si="21"/>
        <v>6</v>
      </c>
      <c r="C67" s="65">
        <v>1013</v>
      </c>
      <c r="D67" s="38">
        <v>455</v>
      </c>
      <c r="E67" s="38">
        <v>211</v>
      </c>
      <c r="F67" s="65">
        <v>1456</v>
      </c>
      <c r="G67" s="66">
        <v>522</v>
      </c>
      <c r="I67" s="28">
        <f t="shared" si="22"/>
        <v>999999</v>
      </c>
      <c r="J67" s="28">
        <f t="shared" si="23"/>
        <v>10</v>
      </c>
      <c r="K67" s="28">
        <f t="shared" si="24"/>
        <v>20</v>
      </c>
      <c r="L67" s="28">
        <f t="shared" si="25"/>
        <v>999999</v>
      </c>
      <c r="M67" s="28">
        <f t="shared" si="26"/>
        <v>999999</v>
      </c>
      <c r="N67" s="28">
        <f t="shared" si="27"/>
        <v>20</v>
      </c>
      <c r="O67" s="28">
        <f t="shared" si="28"/>
        <v>5</v>
      </c>
      <c r="P67" s="29">
        <f t="shared" si="29"/>
        <v>999999</v>
      </c>
      <c r="Q67" s="28">
        <f t="shared" si="30"/>
        <v>10</v>
      </c>
      <c r="R67" s="28">
        <f t="shared" si="31"/>
        <v>999999</v>
      </c>
      <c r="S67" s="29">
        <f t="shared" si="32"/>
        <v>999999</v>
      </c>
      <c r="T67" s="28">
        <f t="shared" si="33"/>
        <v>10</v>
      </c>
    </row>
    <row r="68" spans="2:20" x14ac:dyDescent="0.25">
      <c r="B68" s="37">
        <f t="shared" si="21"/>
        <v>7</v>
      </c>
      <c r="C68" s="65">
        <v>335</v>
      </c>
      <c r="D68" s="38">
        <v>588</v>
      </c>
      <c r="E68" s="38">
        <v>319</v>
      </c>
      <c r="F68" s="65">
        <v>425</v>
      </c>
      <c r="G68" s="66">
        <v>296</v>
      </c>
      <c r="I68" s="28">
        <f t="shared" si="22"/>
        <v>999999</v>
      </c>
      <c r="J68" s="28">
        <f t="shared" si="23"/>
        <v>10</v>
      </c>
      <c r="K68" s="28">
        <f t="shared" si="24"/>
        <v>20</v>
      </c>
      <c r="L68" s="28">
        <f t="shared" si="25"/>
        <v>999999</v>
      </c>
      <c r="M68" s="28">
        <f t="shared" si="26"/>
        <v>999999</v>
      </c>
      <c r="N68" s="28">
        <f t="shared" si="27"/>
        <v>20</v>
      </c>
      <c r="O68" s="28">
        <f t="shared" si="28"/>
        <v>5</v>
      </c>
      <c r="P68" s="29">
        <f t="shared" si="29"/>
        <v>999999</v>
      </c>
      <c r="Q68" s="28">
        <f t="shared" si="30"/>
        <v>10</v>
      </c>
      <c r="R68" s="28">
        <f t="shared" si="31"/>
        <v>999999</v>
      </c>
      <c r="S68" s="29">
        <f t="shared" si="32"/>
        <v>999999</v>
      </c>
      <c r="T68" s="28">
        <f t="shared" si="33"/>
        <v>10</v>
      </c>
    </row>
    <row r="69" spans="2:20" x14ac:dyDescent="0.25">
      <c r="B69" s="37">
        <f t="shared" si="21"/>
        <v>8</v>
      </c>
      <c r="C69" s="65">
        <v>492</v>
      </c>
      <c r="D69" s="38">
        <v>1263</v>
      </c>
      <c r="E69" s="38">
        <v>434</v>
      </c>
      <c r="F69" s="65">
        <v>632</v>
      </c>
      <c r="G69" s="66">
        <v>454</v>
      </c>
      <c r="I69" s="28">
        <f t="shared" si="22"/>
        <v>999999</v>
      </c>
      <c r="J69" s="28">
        <f t="shared" si="23"/>
        <v>10</v>
      </c>
      <c r="K69" s="28">
        <f t="shared" si="24"/>
        <v>20</v>
      </c>
      <c r="L69" s="28">
        <f t="shared" si="25"/>
        <v>999999</v>
      </c>
      <c r="M69" s="28">
        <f t="shared" si="26"/>
        <v>999999</v>
      </c>
      <c r="N69" s="28">
        <f t="shared" si="27"/>
        <v>20</v>
      </c>
      <c r="O69" s="28">
        <f t="shared" si="28"/>
        <v>5</v>
      </c>
      <c r="P69" s="29">
        <f t="shared" si="29"/>
        <v>999999</v>
      </c>
      <c r="Q69" s="28">
        <f t="shared" si="30"/>
        <v>10</v>
      </c>
      <c r="R69" s="28">
        <f t="shared" si="31"/>
        <v>999999</v>
      </c>
      <c r="S69" s="29">
        <f t="shared" si="32"/>
        <v>999999</v>
      </c>
      <c r="T69" s="28">
        <f t="shared" si="33"/>
        <v>10</v>
      </c>
    </row>
    <row r="70" spans="2:20" x14ac:dyDescent="0.25">
      <c r="B70" s="37">
        <f t="shared" si="21"/>
        <v>9</v>
      </c>
      <c r="C70" s="65">
        <v>841</v>
      </c>
      <c r="D70" s="38">
        <v>718</v>
      </c>
      <c r="E70" s="38">
        <v>454</v>
      </c>
      <c r="F70" s="65">
        <v>1486</v>
      </c>
      <c r="G70" s="66">
        <v>178</v>
      </c>
      <c r="I70" s="28">
        <f t="shared" si="22"/>
        <v>999999</v>
      </c>
      <c r="J70" s="28">
        <f t="shared" si="23"/>
        <v>10</v>
      </c>
      <c r="K70" s="28">
        <f t="shared" si="24"/>
        <v>20</v>
      </c>
      <c r="L70" s="28">
        <f t="shared" si="25"/>
        <v>999999</v>
      </c>
      <c r="M70" s="28">
        <f t="shared" si="26"/>
        <v>999999</v>
      </c>
      <c r="N70" s="28">
        <f t="shared" si="27"/>
        <v>20</v>
      </c>
      <c r="O70" s="28">
        <f t="shared" si="28"/>
        <v>5</v>
      </c>
      <c r="P70" s="29">
        <f t="shared" si="29"/>
        <v>999999</v>
      </c>
      <c r="Q70" s="28">
        <f t="shared" si="30"/>
        <v>10</v>
      </c>
      <c r="R70" s="28">
        <f t="shared" si="31"/>
        <v>999999</v>
      </c>
      <c r="S70" s="29">
        <f t="shared" si="32"/>
        <v>999999</v>
      </c>
      <c r="T70" s="28">
        <f t="shared" si="33"/>
        <v>10</v>
      </c>
    </row>
    <row r="71" spans="2:20" x14ac:dyDescent="0.25">
      <c r="B71" s="37">
        <f t="shared" si="21"/>
        <v>10</v>
      </c>
      <c r="C71" s="65">
        <v>509</v>
      </c>
      <c r="D71" s="38">
        <v>356</v>
      </c>
      <c r="E71" s="38">
        <v>457</v>
      </c>
      <c r="F71" s="65">
        <v>2688</v>
      </c>
      <c r="G71" s="66">
        <v>765</v>
      </c>
      <c r="I71" s="28">
        <f t="shared" si="22"/>
        <v>999999</v>
      </c>
      <c r="J71" s="28">
        <f t="shared" si="23"/>
        <v>10</v>
      </c>
      <c r="K71" s="28">
        <f t="shared" si="24"/>
        <v>20</v>
      </c>
      <c r="L71" s="28">
        <f t="shared" si="25"/>
        <v>999999</v>
      </c>
      <c r="M71" s="28">
        <f t="shared" si="26"/>
        <v>999999</v>
      </c>
      <c r="N71" s="28">
        <f t="shared" si="27"/>
        <v>20</v>
      </c>
      <c r="O71" s="28">
        <f t="shared" si="28"/>
        <v>5</v>
      </c>
      <c r="P71" s="29">
        <f t="shared" si="29"/>
        <v>999999</v>
      </c>
      <c r="Q71" s="28">
        <f t="shared" si="30"/>
        <v>10</v>
      </c>
      <c r="R71" s="28">
        <f t="shared" si="31"/>
        <v>999999</v>
      </c>
      <c r="S71" s="29">
        <f t="shared" si="32"/>
        <v>999999</v>
      </c>
      <c r="T71" s="28">
        <f t="shared" si="33"/>
        <v>10</v>
      </c>
    </row>
    <row r="72" spans="2:20" x14ac:dyDescent="0.25">
      <c r="B72" s="37">
        <f t="shared" si="21"/>
        <v>11</v>
      </c>
      <c r="C72" s="65">
        <v>875</v>
      </c>
      <c r="D72" s="38">
        <v>456</v>
      </c>
      <c r="E72" s="38">
        <v>234</v>
      </c>
      <c r="F72" s="65">
        <v>233</v>
      </c>
      <c r="G72" s="66">
        <v>254</v>
      </c>
      <c r="I72" s="28">
        <f t="shared" si="22"/>
        <v>999999</v>
      </c>
      <c r="J72" s="28">
        <f t="shared" si="23"/>
        <v>10</v>
      </c>
      <c r="K72" s="28">
        <f t="shared" si="24"/>
        <v>20</v>
      </c>
      <c r="L72" s="28">
        <f t="shared" si="25"/>
        <v>999999</v>
      </c>
      <c r="M72" s="28">
        <f t="shared" si="26"/>
        <v>999999</v>
      </c>
      <c r="N72" s="28">
        <f t="shared" si="27"/>
        <v>20</v>
      </c>
      <c r="O72" s="28">
        <f t="shared" si="28"/>
        <v>5</v>
      </c>
      <c r="P72" s="29">
        <f t="shared" si="29"/>
        <v>999999</v>
      </c>
      <c r="Q72" s="28">
        <f t="shared" si="30"/>
        <v>10</v>
      </c>
      <c r="R72" s="28">
        <f t="shared" si="31"/>
        <v>999999</v>
      </c>
      <c r="S72" s="29">
        <f t="shared" si="32"/>
        <v>999999</v>
      </c>
      <c r="T72" s="28">
        <f t="shared" si="33"/>
        <v>10</v>
      </c>
    </row>
    <row r="73" spans="2:20" x14ac:dyDescent="0.25">
      <c r="B73" s="37">
        <f t="shared" si="21"/>
        <v>12</v>
      </c>
      <c r="C73" s="65">
        <v>497</v>
      </c>
      <c r="D73" s="38">
        <v>245</v>
      </c>
      <c r="E73" s="38">
        <v>76</v>
      </c>
      <c r="F73" s="65">
        <v>1373</v>
      </c>
      <c r="G73" s="66">
        <v>465</v>
      </c>
      <c r="I73" s="28">
        <f t="shared" si="22"/>
        <v>999999</v>
      </c>
      <c r="J73" s="28">
        <f t="shared" si="23"/>
        <v>10</v>
      </c>
      <c r="K73" s="28">
        <f t="shared" si="24"/>
        <v>20</v>
      </c>
      <c r="L73" s="28">
        <f t="shared" si="25"/>
        <v>999999</v>
      </c>
      <c r="M73" s="28">
        <f t="shared" si="26"/>
        <v>999999</v>
      </c>
      <c r="N73" s="28">
        <f t="shared" si="27"/>
        <v>20</v>
      </c>
      <c r="O73" s="28">
        <f t="shared" si="28"/>
        <v>5</v>
      </c>
      <c r="P73" s="29">
        <f t="shared" si="29"/>
        <v>999999</v>
      </c>
      <c r="Q73" s="28">
        <f t="shared" si="30"/>
        <v>10</v>
      </c>
      <c r="R73" s="28">
        <f t="shared" si="31"/>
        <v>999999</v>
      </c>
      <c r="S73" s="29">
        <f t="shared" si="32"/>
        <v>999999</v>
      </c>
      <c r="T73" s="28">
        <f t="shared" si="33"/>
        <v>10</v>
      </c>
    </row>
    <row r="74" spans="2:20" x14ac:dyDescent="0.25">
      <c r="B74" s="37">
        <f t="shared" si="21"/>
        <v>13</v>
      </c>
      <c r="C74" s="65">
        <v>547</v>
      </c>
      <c r="D74" s="38">
        <v>233</v>
      </c>
      <c r="E74" s="38">
        <v>423</v>
      </c>
      <c r="F74" s="65">
        <v>352</v>
      </c>
      <c r="G74" s="66">
        <v>378</v>
      </c>
      <c r="I74" s="28">
        <f t="shared" si="22"/>
        <v>999999</v>
      </c>
      <c r="J74" s="28">
        <f t="shared" si="23"/>
        <v>10</v>
      </c>
      <c r="K74" s="28">
        <f t="shared" si="24"/>
        <v>20</v>
      </c>
      <c r="L74" s="28">
        <f t="shared" si="25"/>
        <v>999999</v>
      </c>
      <c r="M74" s="28">
        <f t="shared" si="26"/>
        <v>999999</v>
      </c>
      <c r="N74" s="28">
        <f t="shared" si="27"/>
        <v>20</v>
      </c>
      <c r="O74" s="28">
        <f t="shared" si="28"/>
        <v>5</v>
      </c>
      <c r="P74" s="29">
        <f t="shared" si="29"/>
        <v>999999</v>
      </c>
      <c r="Q74" s="28">
        <f t="shared" si="30"/>
        <v>10</v>
      </c>
      <c r="R74" s="28">
        <f t="shared" si="31"/>
        <v>999999</v>
      </c>
      <c r="S74" s="29">
        <f t="shared" si="32"/>
        <v>999999</v>
      </c>
      <c r="T74" s="28">
        <f t="shared" si="33"/>
        <v>10</v>
      </c>
    </row>
    <row r="75" spans="2:20" x14ac:dyDescent="0.25">
      <c r="B75" s="37">
        <f t="shared" si="21"/>
        <v>14</v>
      </c>
      <c r="C75" s="65">
        <v>235</v>
      </c>
      <c r="D75" s="38">
        <v>454</v>
      </c>
      <c r="E75" s="38">
        <v>97</v>
      </c>
      <c r="F75" s="65">
        <v>588</v>
      </c>
      <c r="G75" s="66">
        <v>188</v>
      </c>
      <c r="I75" s="28">
        <f t="shared" si="22"/>
        <v>999999</v>
      </c>
      <c r="J75" s="28">
        <f t="shared" si="23"/>
        <v>10</v>
      </c>
      <c r="K75" s="28">
        <f t="shared" si="24"/>
        <v>20</v>
      </c>
      <c r="L75" s="28">
        <f t="shared" si="25"/>
        <v>999999</v>
      </c>
      <c r="M75" s="28">
        <f t="shared" si="26"/>
        <v>999999</v>
      </c>
      <c r="N75" s="28">
        <f t="shared" si="27"/>
        <v>20</v>
      </c>
      <c r="O75" s="28">
        <f t="shared" si="28"/>
        <v>5</v>
      </c>
      <c r="P75" s="29">
        <f t="shared" si="29"/>
        <v>999999</v>
      </c>
      <c r="Q75" s="28">
        <f t="shared" si="30"/>
        <v>10</v>
      </c>
      <c r="R75" s="28">
        <f t="shared" si="31"/>
        <v>999999</v>
      </c>
      <c r="S75" s="29">
        <f t="shared" si="32"/>
        <v>999999</v>
      </c>
      <c r="T75" s="28">
        <f t="shared" si="33"/>
        <v>10</v>
      </c>
    </row>
    <row r="76" spans="2:20" x14ac:dyDescent="0.25">
      <c r="B76" s="37">
        <f t="shared" si="21"/>
        <v>15</v>
      </c>
      <c r="C76" s="65">
        <v>1246</v>
      </c>
      <c r="D76" s="38">
        <v>452</v>
      </c>
      <c r="E76" s="38">
        <v>643</v>
      </c>
      <c r="F76" s="65">
        <v>257</v>
      </c>
      <c r="G76" s="66">
        <v>345</v>
      </c>
      <c r="I76" s="28">
        <f t="shared" si="22"/>
        <v>999999</v>
      </c>
      <c r="J76" s="28">
        <f t="shared" si="23"/>
        <v>10</v>
      </c>
      <c r="K76" s="28">
        <f t="shared" si="24"/>
        <v>20</v>
      </c>
      <c r="L76" s="28">
        <f t="shared" si="25"/>
        <v>999999</v>
      </c>
      <c r="M76" s="28">
        <f t="shared" si="26"/>
        <v>999999</v>
      </c>
      <c r="N76" s="28">
        <f t="shared" si="27"/>
        <v>20</v>
      </c>
      <c r="O76" s="28">
        <f t="shared" si="28"/>
        <v>5</v>
      </c>
      <c r="P76" s="29">
        <f t="shared" si="29"/>
        <v>999999</v>
      </c>
      <c r="Q76" s="28">
        <f t="shared" si="30"/>
        <v>10</v>
      </c>
      <c r="R76" s="28">
        <f t="shared" si="31"/>
        <v>999999</v>
      </c>
      <c r="S76" s="29">
        <f t="shared" si="32"/>
        <v>999999</v>
      </c>
      <c r="T76" s="28">
        <f t="shared" si="33"/>
        <v>10</v>
      </c>
    </row>
    <row r="77" spans="2:20" x14ac:dyDescent="0.25">
      <c r="B77" s="37">
        <f t="shared" si="21"/>
        <v>16</v>
      </c>
      <c r="C77" s="65">
        <v>635</v>
      </c>
      <c r="D77" s="38">
        <v>974</v>
      </c>
      <c r="E77" s="38">
        <v>463</v>
      </c>
      <c r="F77" s="65">
        <v>489</v>
      </c>
      <c r="G77" s="66">
        <v>139</v>
      </c>
      <c r="I77" s="28">
        <f t="shared" si="22"/>
        <v>999999</v>
      </c>
      <c r="J77" s="28">
        <f t="shared" si="23"/>
        <v>10</v>
      </c>
      <c r="K77" s="28">
        <f t="shared" si="24"/>
        <v>20</v>
      </c>
      <c r="L77" s="28">
        <f t="shared" si="25"/>
        <v>999999</v>
      </c>
      <c r="M77" s="28">
        <f t="shared" si="26"/>
        <v>999999</v>
      </c>
      <c r="N77" s="28">
        <f t="shared" si="27"/>
        <v>20</v>
      </c>
      <c r="O77" s="28">
        <f t="shared" si="28"/>
        <v>5</v>
      </c>
      <c r="P77" s="29">
        <f t="shared" si="29"/>
        <v>999999</v>
      </c>
      <c r="Q77" s="28">
        <f t="shared" si="30"/>
        <v>10</v>
      </c>
      <c r="R77" s="28">
        <f t="shared" si="31"/>
        <v>999999</v>
      </c>
      <c r="S77" s="29">
        <f t="shared" si="32"/>
        <v>999999</v>
      </c>
      <c r="T77" s="28">
        <f t="shared" si="33"/>
        <v>10</v>
      </c>
    </row>
    <row r="78" spans="2:20" x14ac:dyDescent="0.25">
      <c r="B78" s="37">
        <f t="shared" si="21"/>
        <v>17</v>
      </c>
      <c r="C78" s="65">
        <v>673</v>
      </c>
      <c r="D78" s="38">
        <v>346</v>
      </c>
      <c r="E78" s="38">
        <v>234</v>
      </c>
      <c r="F78" s="65">
        <v>1684</v>
      </c>
      <c r="G78" s="66">
        <v>245</v>
      </c>
      <c r="I78" s="28">
        <f t="shared" si="22"/>
        <v>999999</v>
      </c>
      <c r="J78" s="28">
        <f t="shared" si="23"/>
        <v>10</v>
      </c>
      <c r="K78" s="28">
        <f t="shared" si="24"/>
        <v>20</v>
      </c>
      <c r="L78" s="28">
        <f t="shared" si="25"/>
        <v>999999</v>
      </c>
      <c r="M78" s="28">
        <f t="shared" si="26"/>
        <v>999999</v>
      </c>
      <c r="N78" s="28">
        <f t="shared" si="27"/>
        <v>20</v>
      </c>
      <c r="O78" s="28">
        <f t="shared" si="28"/>
        <v>5</v>
      </c>
      <c r="P78" s="29">
        <f t="shared" si="29"/>
        <v>999999</v>
      </c>
      <c r="Q78" s="28">
        <f t="shared" si="30"/>
        <v>10</v>
      </c>
      <c r="R78" s="28">
        <f t="shared" si="31"/>
        <v>999999</v>
      </c>
      <c r="S78" s="29">
        <f t="shared" si="32"/>
        <v>999999</v>
      </c>
      <c r="T78" s="28">
        <f t="shared" si="33"/>
        <v>10</v>
      </c>
    </row>
    <row r="79" spans="2:20" x14ac:dyDescent="0.25">
      <c r="B79" s="37">
        <f t="shared" si="21"/>
        <v>18</v>
      </c>
      <c r="C79" s="65">
        <v>342</v>
      </c>
      <c r="D79" s="38">
        <v>632</v>
      </c>
      <c r="E79" s="38">
        <v>123</v>
      </c>
      <c r="F79" s="65">
        <v>3244</v>
      </c>
      <c r="G79" s="66">
        <v>571</v>
      </c>
      <c r="I79" s="28">
        <f t="shared" si="22"/>
        <v>999999</v>
      </c>
      <c r="J79" s="28">
        <f t="shared" si="23"/>
        <v>10</v>
      </c>
      <c r="K79" s="28">
        <f t="shared" si="24"/>
        <v>20</v>
      </c>
      <c r="L79" s="28">
        <f t="shared" si="25"/>
        <v>999999</v>
      </c>
      <c r="M79" s="28">
        <f t="shared" si="26"/>
        <v>999999</v>
      </c>
      <c r="N79" s="28">
        <f t="shared" si="27"/>
        <v>20</v>
      </c>
      <c r="O79" s="28">
        <f t="shared" si="28"/>
        <v>5</v>
      </c>
      <c r="P79" s="29">
        <f t="shared" si="29"/>
        <v>999999</v>
      </c>
      <c r="Q79" s="28">
        <f t="shared" si="30"/>
        <v>10</v>
      </c>
      <c r="R79" s="28">
        <f t="shared" si="31"/>
        <v>999999</v>
      </c>
      <c r="S79" s="29">
        <f t="shared" si="32"/>
        <v>999999</v>
      </c>
      <c r="T79" s="28">
        <f t="shared" si="33"/>
        <v>10</v>
      </c>
    </row>
    <row r="80" spans="2:20" x14ac:dyDescent="0.25">
      <c r="B80" s="37">
        <f t="shared" si="21"/>
        <v>19</v>
      </c>
      <c r="C80" s="65">
        <v>546</v>
      </c>
      <c r="D80" s="38">
        <v>156</v>
      </c>
      <c r="E80" s="38">
        <v>342</v>
      </c>
      <c r="F80" s="65">
        <v>2352</v>
      </c>
      <c r="G80" s="66">
        <v>123</v>
      </c>
      <c r="I80" s="28">
        <f t="shared" si="22"/>
        <v>999999</v>
      </c>
      <c r="J80" s="28">
        <f t="shared" si="23"/>
        <v>10</v>
      </c>
      <c r="K80" s="28">
        <f t="shared" si="24"/>
        <v>20</v>
      </c>
      <c r="L80" s="28">
        <f t="shared" si="25"/>
        <v>999999</v>
      </c>
      <c r="M80" s="28">
        <f t="shared" si="26"/>
        <v>999999</v>
      </c>
      <c r="N80" s="28">
        <f t="shared" si="27"/>
        <v>20</v>
      </c>
      <c r="O80" s="28">
        <f t="shared" si="28"/>
        <v>5</v>
      </c>
      <c r="P80" s="29">
        <f t="shared" si="29"/>
        <v>999999</v>
      </c>
      <c r="Q80" s="28">
        <f t="shared" si="30"/>
        <v>10</v>
      </c>
      <c r="R80" s="28">
        <f t="shared" si="31"/>
        <v>999999</v>
      </c>
      <c r="S80" s="29">
        <f t="shared" si="32"/>
        <v>999999</v>
      </c>
      <c r="T80" s="28">
        <f t="shared" si="33"/>
        <v>10</v>
      </c>
    </row>
    <row r="81" spans="2:36" x14ac:dyDescent="0.25">
      <c r="B81" s="37">
        <f t="shared" si="21"/>
        <v>20</v>
      </c>
      <c r="C81" s="65">
        <v>359</v>
      </c>
      <c r="D81" s="38">
        <v>131</v>
      </c>
      <c r="E81" s="38">
        <v>624</v>
      </c>
      <c r="F81" s="65">
        <v>1567</v>
      </c>
      <c r="G81" s="66">
        <v>465</v>
      </c>
      <c r="I81" s="28">
        <f t="shared" si="22"/>
        <v>999999</v>
      </c>
      <c r="J81" s="28">
        <f t="shared" si="23"/>
        <v>10</v>
      </c>
      <c r="K81" s="28">
        <f t="shared" si="24"/>
        <v>20</v>
      </c>
      <c r="L81" s="28">
        <f t="shared" si="25"/>
        <v>999999</v>
      </c>
      <c r="M81" s="28">
        <f t="shared" si="26"/>
        <v>999999</v>
      </c>
      <c r="N81" s="28">
        <f t="shared" si="27"/>
        <v>20</v>
      </c>
      <c r="O81" s="28">
        <f t="shared" si="28"/>
        <v>5</v>
      </c>
      <c r="P81" s="29">
        <f t="shared" si="29"/>
        <v>999999</v>
      </c>
      <c r="Q81" s="28">
        <f t="shared" si="30"/>
        <v>10</v>
      </c>
      <c r="R81" s="28">
        <f t="shared" si="31"/>
        <v>999999</v>
      </c>
      <c r="S81" s="29">
        <f t="shared" si="32"/>
        <v>999999</v>
      </c>
      <c r="T81" s="28">
        <f t="shared" si="33"/>
        <v>10</v>
      </c>
    </row>
    <row r="82" spans="2:36" x14ac:dyDescent="0.25">
      <c r="B82" s="37">
        <f t="shared" si="21"/>
        <v>21</v>
      </c>
      <c r="C82" s="65">
        <v>689</v>
      </c>
      <c r="D82" s="38">
        <v>534</v>
      </c>
      <c r="E82" s="38">
        <v>435</v>
      </c>
      <c r="F82" s="65">
        <v>436</v>
      </c>
      <c r="G82" s="66">
        <v>576</v>
      </c>
      <c r="I82" s="28">
        <f t="shared" si="22"/>
        <v>999999</v>
      </c>
      <c r="J82" s="28">
        <f t="shared" si="23"/>
        <v>10</v>
      </c>
      <c r="K82" s="28">
        <f t="shared" si="24"/>
        <v>20</v>
      </c>
      <c r="L82" s="28">
        <f t="shared" si="25"/>
        <v>999999</v>
      </c>
      <c r="M82" s="28">
        <f t="shared" si="26"/>
        <v>999999</v>
      </c>
      <c r="N82" s="28">
        <f t="shared" si="27"/>
        <v>20</v>
      </c>
      <c r="O82" s="28">
        <f t="shared" si="28"/>
        <v>5</v>
      </c>
      <c r="P82" s="29">
        <f t="shared" si="29"/>
        <v>999999</v>
      </c>
      <c r="Q82" s="28">
        <f t="shared" si="30"/>
        <v>10</v>
      </c>
      <c r="R82" s="28">
        <f t="shared" si="31"/>
        <v>999999</v>
      </c>
      <c r="S82" s="29">
        <f t="shared" si="32"/>
        <v>999999</v>
      </c>
      <c r="T82" s="28">
        <f t="shared" si="33"/>
        <v>10</v>
      </c>
    </row>
    <row r="83" spans="2:36" x14ac:dyDescent="0.25">
      <c r="B83" s="37">
        <f t="shared" si="21"/>
        <v>22</v>
      </c>
      <c r="C83" s="65">
        <v>934</v>
      </c>
      <c r="D83" s="38">
        <v>463</v>
      </c>
      <c r="E83" s="38">
        <v>632</v>
      </c>
      <c r="F83" s="65">
        <v>324</v>
      </c>
      <c r="G83" s="66">
        <v>234</v>
      </c>
      <c r="I83" s="28">
        <f t="shared" si="22"/>
        <v>999999</v>
      </c>
      <c r="J83" s="28">
        <f t="shared" si="23"/>
        <v>10</v>
      </c>
      <c r="K83" s="28">
        <f t="shared" si="24"/>
        <v>20</v>
      </c>
      <c r="L83" s="28">
        <f t="shared" si="25"/>
        <v>999999</v>
      </c>
      <c r="M83" s="28">
        <f t="shared" si="26"/>
        <v>999999</v>
      </c>
      <c r="N83" s="28">
        <f t="shared" si="27"/>
        <v>20</v>
      </c>
      <c r="O83" s="28">
        <f t="shared" si="28"/>
        <v>5</v>
      </c>
      <c r="P83" s="29">
        <f t="shared" si="29"/>
        <v>999999</v>
      </c>
      <c r="Q83" s="28">
        <f t="shared" si="30"/>
        <v>10</v>
      </c>
      <c r="R83" s="28">
        <f t="shared" si="31"/>
        <v>999999</v>
      </c>
      <c r="S83" s="29">
        <f t="shared" si="32"/>
        <v>999999</v>
      </c>
      <c r="T83" s="28">
        <f t="shared" si="33"/>
        <v>10</v>
      </c>
    </row>
    <row r="84" spans="2:36" x14ac:dyDescent="0.25">
      <c r="B84" s="37">
        <f t="shared" si="21"/>
        <v>23</v>
      </c>
      <c r="C84" s="65">
        <v>1045</v>
      </c>
      <c r="D84" s="38">
        <v>324</v>
      </c>
      <c r="E84" s="38">
        <v>431</v>
      </c>
      <c r="F84" s="65">
        <v>546</v>
      </c>
      <c r="G84" s="66">
        <v>465</v>
      </c>
      <c r="I84" s="28">
        <f t="shared" si="22"/>
        <v>999999</v>
      </c>
      <c r="J84" s="28">
        <f t="shared" si="23"/>
        <v>10</v>
      </c>
      <c r="K84" s="28">
        <f t="shared" si="24"/>
        <v>20</v>
      </c>
      <c r="L84" s="28">
        <f t="shared" si="25"/>
        <v>999999</v>
      </c>
      <c r="M84" s="28">
        <f t="shared" si="26"/>
        <v>999999</v>
      </c>
      <c r="N84" s="28">
        <f t="shared" si="27"/>
        <v>20</v>
      </c>
      <c r="O84" s="28">
        <f t="shared" si="28"/>
        <v>5</v>
      </c>
      <c r="P84" s="29">
        <f t="shared" si="29"/>
        <v>999999</v>
      </c>
      <c r="Q84" s="28">
        <f t="shared" si="30"/>
        <v>10</v>
      </c>
      <c r="R84" s="28">
        <f t="shared" si="31"/>
        <v>999999</v>
      </c>
      <c r="S84" s="29">
        <f t="shared" si="32"/>
        <v>999999</v>
      </c>
      <c r="T84" s="28">
        <f t="shared" si="33"/>
        <v>10</v>
      </c>
    </row>
    <row r="85" spans="2:36" x14ac:dyDescent="0.25">
      <c r="B85" s="37">
        <f t="shared" si="21"/>
        <v>24</v>
      </c>
      <c r="C85" s="65">
        <v>295</v>
      </c>
      <c r="D85" s="38">
        <v>234</v>
      </c>
      <c r="E85" s="38">
        <v>146</v>
      </c>
      <c r="F85" s="65">
        <v>856</v>
      </c>
      <c r="G85" s="66">
        <v>189</v>
      </c>
      <c r="I85" s="28">
        <f t="shared" si="22"/>
        <v>999999</v>
      </c>
      <c r="J85" s="28">
        <f t="shared" si="23"/>
        <v>10</v>
      </c>
      <c r="K85" s="28">
        <f t="shared" si="24"/>
        <v>20</v>
      </c>
      <c r="L85" s="28">
        <f t="shared" si="25"/>
        <v>999999</v>
      </c>
      <c r="M85" s="28">
        <f t="shared" si="26"/>
        <v>999999</v>
      </c>
      <c r="N85" s="28">
        <f t="shared" si="27"/>
        <v>20</v>
      </c>
      <c r="O85" s="28">
        <f t="shared" si="28"/>
        <v>5</v>
      </c>
      <c r="P85" s="29">
        <f t="shared" si="29"/>
        <v>999999</v>
      </c>
      <c r="Q85" s="28">
        <f t="shared" si="30"/>
        <v>10</v>
      </c>
      <c r="R85" s="28">
        <f t="shared" si="31"/>
        <v>999999</v>
      </c>
      <c r="S85" s="29">
        <f t="shared" si="32"/>
        <v>999999</v>
      </c>
      <c r="T85" s="28">
        <f t="shared" si="33"/>
        <v>10</v>
      </c>
    </row>
    <row r="86" spans="2:36" ht="15.75" thickBot="1" x14ac:dyDescent="0.3">
      <c r="B86" s="37"/>
      <c r="C86" s="38">
        <f>MIN(C62:C85)</f>
        <v>235</v>
      </c>
      <c r="D86" s="38"/>
      <c r="E86" s="38"/>
      <c r="F86" s="38"/>
      <c r="G86" s="39"/>
      <c r="I86" s="28">
        <f t="shared" si="22"/>
        <v>999999</v>
      </c>
      <c r="J86" s="28">
        <f t="shared" si="23"/>
        <v>10</v>
      </c>
      <c r="K86" s="28">
        <f t="shared" si="24"/>
        <v>20</v>
      </c>
      <c r="L86" s="28">
        <f t="shared" si="25"/>
        <v>999999</v>
      </c>
      <c r="M86" s="28">
        <f t="shared" si="26"/>
        <v>999999</v>
      </c>
      <c r="N86" s="28">
        <f t="shared" si="27"/>
        <v>20</v>
      </c>
      <c r="O86" s="28">
        <f t="shared" si="28"/>
        <v>5</v>
      </c>
      <c r="P86" s="29">
        <f t="shared" si="29"/>
        <v>999999</v>
      </c>
      <c r="Q86" s="28">
        <f t="shared" si="30"/>
        <v>10</v>
      </c>
      <c r="R86" s="28">
        <f t="shared" si="31"/>
        <v>999999</v>
      </c>
      <c r="S86" s="29">
        <f t="shared" si="32"/>
        <v>999999</v>
      </c>
      <c r="T86" s="28">
        <f t="shared" si="33"/>
        <v>10</v>
      </c>
    </row>
    <row r="87" spans="2:36" x14ac:dyDescent="0.25">
      <c r="B87" s="14" t="s">
        <v>10</v>
      </c>
      <c r="C87" s="15">
        <f>AVERAGE(C62:C85)</f>
        <v>648.33333333333337</v>
      </c>
      <c r="D87" s="15"/>
      <c r="E87" s="15"/>
      <c r="F87" s="15">
        <f t="shared" ref="F87:G87" si="34">AVERAGE(F62:F85)</f>
        <v>1189.875</v>
      </c>
      <c r="G87" s="16">
        <f t="shared" si="34"/>
        <v>351.95833333333331</v>
      </c>
      <c r="I87" s="28">
        <f t="shared" si="22"/>
        <v>999999</v>
      </c>
      <c r="J87" s="28">
        <f t="shared" si="23"/>
        <v>10</v>
      </c>
      <c r="K87" s="28">
        <f t="shared" si="24"/>
        <v>20</v>
      </c>
      <c r="L87" s="28">
        <f t="shared" si="25"/>
        <v>999999</v>
      </c>
      <c r="M87" s="28">
        <f t="shared" si="26"/>
        <v>999999</v>
      </c>
      <c r="N87" s="28">
        <f t="shared" si="27"/>
        <v>20</v>
      </c>
      <c r="O87" s="28">
        <f t="shared" si="28"/>
        <v>5</v>
      </c>
      <c r="P87" s="29">
        <f t="shared" si="29"/>
        <v>999999</v>
      </c>
      <c r="Q87" s="28">
        <f t="shared" si="30"/>
        <v>10</v>
      </c>
      <c r="R87" s="28">
        <f t="shared" si="31"/>
        <v>999999</v>
      </c>
      <c r="S87" s="29">
        <f t="shared" si="32"/>
        <v>999999</v>
      </c>
      <c r="T87" s="28">
        <f t="shared" si="33"/>
        <v>10</v>
      </c>
    </row>
    <row r="88" spans="2:36" ht="15.75" thickBot="1" x14ac:dyDescent="0.3">
      <c r="B88" s="17" t="s">
        <v>11</v>
      </c>
      <c r="C88" s="18">
        <f>STDEV(C62:C85)</f>
        <v>267.4035651719451</v>
      </c>
      <c r="D88" s="18"/>
      <c r="E88" s="18"/>
      <c r="F88" s="18">
        <f t="shared" ref="F88:G88" si="35">STDEV(F62:F85)</f>
        <v>988.58591641315365</v>
      </c>
      <c r="G88" s="19">
        <f t="shared" si="35"/>
        <v>168.43176380353862</v>
      </c>
      <c r="H88" s="30" t="s">
        <v>1</v>
      </c>
      <c r="I88" s="68">
        <f>SUM(I64:I87)</f>
        <v>23999976</v>
      </c>
      <c r="J88" s="68">
        <f t="shared" ref="J88:T88" si="36">SUM(J64:J87)</f>
        <v>240</v>
      </c>
      <c r="K88" s="68">
        <f t="shared" si="36"/>
        <v>480</v>
      </c>
      <c r="L88" s="68">
        <f t="shared" si="36"/>
        <v>23999976</v>
      </c>
      <c r="M88" s="68">
        <f t="shared" si="36"/>
        <v>23999976</v>
      </c>
      <c r="N88" s="68">
        <f t="shared" si="36"/>
        <v>480</v>
      </c>
      <c r="O88" s="68">
        <f t="shared" si="36"/>
        <v>120</v>
      </c>
      <c r="P88" s="68">
        <f t="shared" si="36"/>
        <v>23999976</v>
      </c>
      <c r="Q88" s="68">
        <f t="shared" si="36"/>
        <v>240</v>
      </c>
      <c r="R88" s="68">
        <f t="shared" si="36"/>
        <v>23999976</v>
      </c>
      <c r="S88" s="68">
        <f t="shared" si="36"/>
        <v>23999976</v>
      </c>
      <c r="T88" s="68">
        <f t="shared" si="36"/>
        <v>240</v>
      </c>
    </row>
    <row r="89" spans="2:36" ht="15.75" thickBot="1" x14ac:dyDescent="0.3">
      <c r="J89" s="21"/>
    </row>
    <row r="90" spans="2:36" ht="15.75" thickBot="1" x14ac:dyDescent="0.3">
      <c r="I90" s="141" t="s">
        <v>49</v>
      </c>
      <c r="J90" s="142"/>
      <c r="K90" s="142"/>
      <c r="L90" s="142"/>
      <c r="M90" s="142"/>
      <c r="N90" s="142"/>
      <c r="O90" s="143"/>
      <c r="P90" s="141" t="s">
        <v>50</v>
      </c>
      <c r="Q90" s="142"/>
      <c r="R90" s="142"/>
      <c r="S90" s="142"/>
      <c r="T90" s="142"/>
      <c r="U90" s="142"/>
      <c r="V90" s="143"/>
      <c r="W90" s="141" t="s">
        <v>51</v>
      </c>
      <c r="X90" s="142"/>
      <c r="Y90" s="142"/>
      <c r="Z90" s="142"/>
      <c r="AA90" s="142"/>
      <c r="AB90" s="142"/>
      <c r="AC90" s="143"/>
      <c r="AD90" s="141" t="s">
        <v>52</v>
      </c>
      <c r="AE90" s="142"/>
      <c r="AF90" s="142"/>
      <c r="AG90" s="142"/>
      <c r="AH90" s="142"/>
      <c r="AI90" s="142"/>
      <c r="AJ90" s="143"/>
    </row>
    <row r="91" spans="2:36" x14ac:dyDescent="0.25">
      <c r="I91" s="2" t="s">
        <v>42</v>
      </c>
      <c r="J91" s="2" t="s">
        <v>20</v>
      </c>
      <c r="K91" s="2" t="s">
        <v>43</v>
      </c>
      <c r="L91" s="2" t="s">
        <v>44</v>
      </c>
      <c r="M91" s="2" t="s">
        <v>45</v>
      </c>
      <c r="N91" s="2" t="s">
        <v>24</v>
      </c>
      <c r="O91" s="27" t="s">
        <v>23</v>
      </c>
      <c r="P91" s="2" t="s">
        <v>42</v>
      </c>
      <c r="Q91" s="2" t="s">
        <v>20</v>
      </c>
      <c r="R91" s="2" t="s">
        <v>43</v>
      </c>
      <c r="S91" s="2" t="s">
        <v>44</v>
      </c>
      <c r="T91" s="2" t="s">
        <v>45</v>
      </c>
      <c r="U91" s="2" t="s">
        <v>24</v>
      </c>
      <c r="V91" s="27" t="s">
        <v>23</v>
      </c>
      <c r="W91" s="2" t="s">
        <v>42</v>
      </c>
      <c r="X91" s="2" t="s">
        <v>20</v>
      </c>
      <c r="Y91" s="2" t="s">
        <v>43</v>
      </c>
      <c r="Z91" s="2" t="s">
        <v>44</v>
      </c>
      <c r="AA91" s="2" t="s">
        <v>45</v>
      </c>
      <c r="AB91" s="2" t="s">
        <v>24</v>
      </c>
      <c r="AC91" s="27" t="s">
        <v>23</v>
      </c>
      <c r="AD91" s="2" t="s">
        <v>42</v>
      </c>
      <c r="AE91" s="2" t="s">
        <v>20</v>
      </c>
      <c r="AF91" s="2" t="s">
        <v>43</v>
      </c>
      <c r="AG91" s="2" t="s">
        <v>44</v>
      </c>
      <c r="AH91" s="2" t="s">
        <v>45</v>
      </c>
      <c r="AI91" s="2" t="s">
        <v>24</v>
      </c>
      <c r="AJ91" s="27" t="s">
        <v>23</v>
      </c>
    </row>
    <row r="92" spans="2:36" x14ac:dyDescent="0.25">
      <c r="I92" s="21">
        <f>$E5*$J$21</f>
        <v>4200</v>
      </c>
      <c r="J92" s="21">
        <f>VLOOKUP($J$91,$H$6:$M$29,3,0)+IF($E34&lt;=$I$22,0,$E34-$I$22)*$J$21</f>
        <v>999999</v>
      </c>
      <c r="K92" s="21">
        <f t="shared" ref="K92:K115" si="37">VLOOKUP($K$91,$H$6:$M$29,3,0)+IF($E34&lt;=$I$23,0,$E34-$I$23)*$J$21</f>
        <v>30</v>
      </c>
      <c r="L92" s="21">
        <f>VLOOKUP(L$91,$H$6:$M$29,3,0)+IF($E34&lt;=$I$24,0,$E34-$I$24)*$J$21</f>
        <v>999999</v>
      </c>
      <c r="M92" s="21">
        <f>VLOOKUP(M$91,$H$6:$M$29,3,0)+IF($E34&lt;=$I$25,0,$E34-$I$25)*$J$21</f>
        <v>50</v>
      </c>
      <c r="N92" s="21">
        <f>VLOOKUP(N$91,$H$6:$M$29,3,0)+IF($E34&lt;=$I$26,0,$E34-$I$26)*$J$21</f>
        <v>80</v>
      </c>
      <c r="O92" s="21">
        <f>VLOOKUP(O$91,$H$6:$M$29,3,0)+IF($E34&lt;=$I$27,0,$E34-$I$27)*$J$21</f>
        <v>999999</v>
      </c>
      <c r="P92" s="21">
        <f>$E5*$K$21</f>
        <v>4200</v>
      </c>
      <c r="Q92" s="21">
        <f>VLOOKUP($J$91,$H$6:$M$29,4,0)+IF($E34&lt;=$I$22,0,$E34-$I$22)*$K$21</f>
        <v>15</v>
      </c>
      <c r="R92" s="21">
        <f>VLOOKUP($K$91,$H$6:$M$29,4,0)+IF($E34&lt;=$I$23,0,$E34-$I$23)*$K$21</f>
        <v>25</v>
      </c>
      <c r="S92" s="21">
        <f>VLOOKUP(S$91,$H$6:$M$29,4,0)+IF($E34&lt;=$I$24,0,$E34-$I$24)*$K$21</f>
        <v>45</v>
      </c>
      <c r="T92" s="21">
        <f>VLOOKUP(T$91,$H$6:$M$29,4,0)+IF($E34&lt;=$I$25,0,$E34-$I$25)*$K$21</f>
        <v>999999</v>
      </c>
      <c r="U92" s="21">
        <f>VLOOKUP(U$91,$H$6:$M$29,4,0)+IF($E34&lt;=$I$26,0,$E34-$I$26)*$K$21</f>
        <v>999999</v>
      </c>
      <c r="V92" s="21">
        <f>VLOOKUP(V$91,$H$6:$M$29,4,0)+IF($E34&lt;=$I$27,0,$E34-$I$27)*$K$21</f>
        <v>999999</v>
      </c>
      <c r="W92" s="21">
        <f>$E5*$L$21</f>
        <v>64512</v>
      </c>
      <c r="X92" s="21">
        <f>VLOOKUP($J$91,$H$6:$M$29,5,0)+IF($E34&lt;=$I$22,0,$E34-$I$22)*$L$21</f>
        <v>999999</v>
      </c>
      <c r="Y92" s="21">
        <f>VLOOKUP($K$91,$H$6:$M$29,5,0)+IF($E34&lt;=$I$23,0,$E34-$I$23)*$L$21</f>
        <v>999999</v>
      </c>
      <c r="Z92" s="21">
        <f>VLOOKUP(Z$91,$H$6:$M$29,5,0)+IF($E34&lt;=$I$24,0,$E34-$I$24)*$L$21</f>
        <v>999999</v>
      </c>
      <c r="AA92" s="21">
        <f>VLOOKUP(AA$91,$H$6:$M$29,5,0)+IF($E34&lt;=$I$25,0,$E34-$I$25)*$L$21</f>
        <v>999999</v>
      </c>
      <c r="AB92" s="21">
        <f>VLOOKUP(AB$91,$H$6:$M$29,5,0)+IF($E34&lt;=$I$26,0,$E34-$I$26)*$L$21</f>
        <v>999999</v>
      </c>
      <c r="AC92" s="21">
        <f>VLOOKUP(AC$91,$H$6:$M$29,5,0)+IF($E34&lt;=$I$27,0,$E34-$I$27)*$L$21</f>
        <v>20</v>
      </c>
      <c r="AD92" s="21">
        <f>$E5*$M$21</f>
        <v>210</v>
      </c>
      <c r="AE92" s="21">
        <f>VLOOKUP($J$91,$H$6:$M$29,6,0)+IF($E34&lt;=$I$22,0,$E34-$I$22)*$M$21</f>
        <v>10</v>
      </c>
      <c r="AF92" s="21">
        <f>VLOOKUP($K$91,$H$6:$M$29,6,0)+IF($E34&lt;=$I$23,0,$E34-$I$23)*$M$21</f>
        <v>20</v>
      </c>
      <c r="AG92" s="21">
        <f>VLOOKUP(AG$91,$H$6:$M$29,6,0)+IF($E34&lt;=$I$24,0,$E34-$I$24)*$M$21</f>
        <v>999999</v>
      </c>
      <c r="AH92" s="21">
        <f>VLOOKUP(AH$91,$H$6:$M$29,6,0)+IF($E34&lt;=$I$25,0,$E34-$I$25)*$M$21</f>
        <v>30</v>
      </c>
      <c r="AI92" s="21">
        <f>VLOOKUP(AI$91,$H$6:$M$29,6,0)+IF($E34&lt;=$I$26,0,$E34-$I$26)*$M$21</f>
        <v>60</v>
      </c>
      <c r="AJ92" s="21">
        <f>VLOOKUP(AJ$91,$H$6:$M$29,6,0)+IF($E34&lt;=$I$27,0,$E34-$I$27)*$M$21</f>
        <v>999999</v>
      </c>
    </row>
    <row r="93" spans="2:36" x14ac:dyDescent="0.25">
      <c r="I93" s="21">
        <f t="shared" ref="I93:I115" si="38">$E6*$J$21</f>
        <v>5050</v>
      </c>
      <c r="J93" s="21">
        <f t="shared" ref="J93:J115" si="39">VLOOKUP($J$91,$H$6:$M$29,3,0)+IF($E35&lt;=$I$22,0,$E35-$I$22)*$J$21</f>
        <v>999999</v>
      </c>
      <c r="K93" s="21">
        <f t="shared" si="37"/>
        <v>30</v>
      </c>
      <c r="L93" s="21">
        <f t="shared" ref="L93:L115" si="40">VLOOKUP(L$91,$H$6:$M$29,3,0)+IF($E35&lt;=$I$24,0,$E35-$I$24)*$J$21</f>
        <v>999999</v>
      </c>
      <c r="M93" s="21">
        <f t="shared" ref="M93:M115" si="41">VLOOKUP(M$91,$H$6:$M$29,3,0)+IF($E35&lt;=$I$25,0,$E35-$I$25)*$J$21</f>
        <v>50</v>
      </c>
      <c r="N93" s="21">
        <f t="shared" ref="N93:N115" si="42">VLOOKUP(N$91,$H$6:$M$29,3,0)+IF($E35&lt;=$I$26,0,$E35-$I$26)*$J$21</f>
        <v>80</v>
      </c>
      <c r="O93" s="21">
        <f t="shared" ref="O93:O115" si="43">VLOOKUP(O$91,$H$6:$M$29,3,0)+IF($E35&lt;=$I$27,0,$E35-$I$27)*$J$21</f>
        <v>999999</v>
      </c>
      <c r="P93" s="21">
        <f t="shared" ref="P93:P115" si="44">$E6*$K$21</f>
        <v>5050</v>
      </c>
      <c r="Q93" s="21">
        <f t="shared" ref="Q93:Q115" si="45">VLOOKUP($J$91,$H$6:$M$29,4,0)+IF($E35&lt;=$I$22,0,$E35-$I$22)*$K$21</f>
        <v>15</v>
      </c>
      <c r="R93" s="21">
        <f t="shared" ref="R93:R115" si="46">VLOOKUP($K$91,$H$6:$M$29,4,0)+IF($E35&lt;=$I$23,0,$E35-$I$23)*$K$21</f>
        <v>25</v>
      </c>
      <c r="S93" s="21">
        <f t="shared" ref="S93:S115" si="47">VLOOKUP(S$91,$H$6:$M$29,4,0)+IF($E35&lt;=$I$24,0,$E35-$I$24)*$K$21</f>
        <v>45</v>
      </c>
      <c r="T93" s="21">
        <f t="shared" ref="T93:T115" si="48">VLOOKUP(T$91,$H$6:$M$29,4,0)+IF($E35&lt;=$I$25,0,$E35-$I$25)*$K$21</f>
        <v>999999</v>
      </c>
      <c r="U93" s="21">
        <f t="shared" ref="U93:U115" si="49">VLOOKUP(U$91,$H$6:$M$29,4,0)+IF($E35&lt;=$I$26,0,$E35-$I$26)*$K$21</f>
        <v>999999</v>
      </c>
      <c r="V93" s="21">
        <f t="shared" ref="V93:V115" si="50">VLOOKUP(V$91,$H$6:$M$29,4,0)+IF($E35&lt;=$I$27,0,$E35-$I$27)*$K$21</f>
        <v>999999</v>
      </c>
      <c r="W93" s="21">
        <f t="shared" ref="W93:W115" si="51">$E6*$L$21</f>
        <v>77568</v>
      </c>
      <c r="X93" s="21">
        <f t="shared" ref="X93:X115" si="52">VLOOKUP($J$91,$H$6:$M$29,5,0)+IF($E35&lt;=$I$22,0,$E35-$I$22)*$L$21</f>
        <v>999999</v>
      </c>
      <c r="Y93" s="21">
        <f t="shared" ref="Y93:Y115" si="53">VLOOKUP($K$91,$H$6:$M$29,5,0)+IF($E35&lt;=$I$23,0,$E35-$I$23)*$L$21</f>
        <v>999999</v>
      </c>
      <c r="Z93" s="21">
        <f t="shared" ref="Z93:Z115" si="54">VLOOKUP(Z$91,$H$6:$M$29,5,0)+IF($E35&lt;=$I$24,0,$E35-$I$24)*$L$21</f>
        <v>999999</v>
      </c>
      <c r="AA93" s="21">
        <f t="shared" ref="AA93:AA115" si="55">VLOOKUP(AA$91,$H$6:$M$29,5,0)+IF($E35&lt;=$I$25,0,$E35-$I$25)*$L$21</f>
        <v>999999</v>
      </c>
      <c r="AB93" s="21">
        <f t="shared" ref="AB93:AB115" si="56">VLOOKUP(AB$91,$H$6:$M$29,5,0)+IF($E35&lt;=$I$26,0,$E35-$I$26)*$L$21</f>
        <v>999999</v>
      </c>
      <c r="AC93" s="21">
        <f t="shared" ref="AC93:AC115" si="57">VLOOKUP(AC$91,$H$6:$M$29,5,0)+IF($E35&lt;=$I$27,0,$E35-$I$27)*$L$21</f>
        <v>20</v>
      </c>
      <c r="AD93" s="21">
        <f t="shared" ref="AD93:AD115" si="58">$E6*$M$21</f>
        <v>252.5</v>
      </c>
      <c r="AE93" s="21">
        <f t="shared" ref="AE93:AE115" si="59">VLOOKUP($J$91,$H$6:$M$29,6,0)+IF($E35&lt;=$I$22,0,$E35-$I$22)*$M$21</f>
        <v>10</v>
      </c>
      <c r="AF93" s="21">
        <f t="shared" ref="AF93:AF115" si="60">VLOOKUP($K$91,$H$6:$M$29,6,0)+IF($E35&lt;=$I$23,0,$E35-$I$23)*$M$21</f>
        <v>20</v>
      </c>
      <c r="AG93" s="21">
        <f t="shared" ref="AG93:AG115" si="61">VLOOKUP(AG$91,$H$6:$M$29,6,0)+IF($E35&lt;=$I$24,0,$E35-$I$24)*$M$21</f>
        <v>999999</v>
      </c>
      <c r="AH93" s="21">
        <f t="shared" ref="AH93:AH115" si="62">VLOOKUP(AH$91,$H$6:$M$29,6,0)+IF($E35&lt;=$I$25,0,$E35-$I$25)*$M$21</f>
        <v>30</v>
      </c>
      <c r="AI93" s="21">
        <f t="shared" ref="AI93:AI115" si="63">VLOOKUP(AI$91,$H$6:$M$29,6,0)+IF($E35&lt;=$I$26,0,$E35-$I$26)*$M$21</f>
        <v>60</v>
      </c>
      <c r="AJ93" s="21">
        <f t="shared" ref="AJ93:AJ115" si="64">VLOOKUP(AJ$91,$H$6:$M$29,6,0)+IF($E35&lt;=$I$27,0,$E35-$I$27)*$M$21</f>
        <v>999999</v>
      </c>
    </row>
    <row r="94" spans="2:36" x14ac:dyDescent="0.25">
      <c r="I94" s="21">
        <f t="shared" si="38"/>
        <v>4982</v>
      </c>
      <c r="J94" s="21">
        <f t="shared" si="39"/>
        <v>999999</v>
      </c>
      <c r="K94" s="21">
        <f t="shared" si="37"/>
        <v>30</v>
      </c>
      <c r="L94" s="21">
        <f t="shared" si="40"/>
        <v>999999</v>
      </c>
      <c r="M94" s="21">
        <f t="shared" si="41"/>
        <v>50</v>
      </c>
      <c r="N94" s="21">
        <f t="shared" si="42"/>
        <v>80</v>
      </c>
      <c r="O94" s="21">
        <f t="shared" si="43"/>
        <v>999999</v>
      </c>
      <c r="P94" s="21">
        <f t="shared" si="44"/>
        <v>4982</v>
      </c>
      <c r="Q94" s="21">
        <f t="shared" si="45"/>
        <v>15</v>
      </c>
      <c r="R94" s="21">
        <f t="shared" si="46"/>
        <v>25</v>
      </c>
      <c r="S94" s="21">
        <f t="shared" si="47"/>
        <v>45</v>
      </c>
      <c r="T94" s="21">
        <f t="shared" si="48"/>
        <v>999999</v>
      </c>
      <c r="U94" s="21">
        <f t="shared" si="49"/>
        <v>999999</v>
      </c>
      <c r="V94" s="21">
        <f t="shared" si="50"/>
        <v>999999</v>
      </c>
      <c r="W94" s="21">
        <f t="shared" si="51"/>
        <v>76523.520000000004</v>
      </c>
      <c r="X94" s="21">
        <f t="shared" si="52"/>
        <v>999999</v>
      </c>
      <c r="Y94" s="21">
        <f t="shared" si="53"/>
        <v>999999</v>
      </c>
      <c r="Z94" s="21">
        <f t="shared" si="54"/>
        <v>999999</v>
      </c>
      <c r="AA94" s="21">
        <f t="shared" si="55"/>
        <v>999999</v>
      </c>
      <c r="AB94" s="21">
        <f t="shared" si="56"/>
        <v>999999</v>
      </c>
      <c r="AC94" s="21">
        <f t="shared" si="57"/>
        <v>20</v>
      </c>
      <c r="AD94" s="21">
        <f t="shared" si="58"/>
        <v>249.10000000000002</v>
      </c>
      <c r="AE94" s="21">
        <f t="shared" si="59"/>
        <v>10</v>
      </c>
      <c r="AF94" s="21">
        <f t="shared" si="60"/>
        <v>20</v>
      </c>
      <c r="AG94" s="21">
        <f t="shared" si="61"/>
        <v>999999</v>
      </c>
      <c r="AH94" s="21">
        <f t="shared" si="62"/>
        <v>30</v>
      </c>
      <c r="AI94" s="21">
        <f t="shared" si="63"/>
        <v>60</v>
      </c>
      <c r="AJ94" s="21">
        <f t="shared" si="64"/>
        <v>999999</v>
      </c>
    </row>
    <row r="95" spans="2:36" x14ac:dyDescent="0.25">
      <c r="I95" s="21">
        <f t="shared" si="38"/>
        <v>5412</v>
      </c>
      <c r="J95" s="21">
        <f t="shared" si="39"/>
        <v>999999</v>
      </c>
      <c r="K95" s="21">
        <f t="shared" si="37"/>
        <v>30</v>
      </c>
      <c r="L95" s="21">
        <f t="shared" si="40"/>
        <v>999999</v>
      </c>
      <c r="M95" s="21">
        <f t="shared" si="41"/>
        <v>50</v>
      </c>
      <c r="N95" s="21">
        <f t="shared" si="42"/>
        <v>80</v>
      </c>
      <c r="O95" s="21">
        <f t="shared" si="43"/>
        <v>999999</v>
      </c>
      <c r="P95" s="21">
        <f t="shared" si="44"/>
        <v>5412</v>
      </c>
      <c r="Q95" s="21">
        <f t="shared" si="45"/>
        <v>15</v>
      </c>
      <c r="R95" s="21">
        <f t="shared" si="46"/>
        <v>25</v>
      </c>
      <c r="S95" s="21">
        <f t="shared" si="47"/>
        <v>45</v>
      </c>
      <c r="T95" s="21">
        <f t="shared" si="48"/>
        <v>999999</v>
      </c>
      <c r="U95" s="21">
        <f t="shared" si="49"/>
        <v>999999</v>
      </c>
      <c r="V95" s="21">
        <f t="shared" si="50"/>
        <v>999999</v>
      </c>
      <c r="W95" s="21">
        <f t="shared" si="51"/>
        <v>83128.319999999992</v>
      </c>
      <c r="X95" s="21">
        <f t="shared" si="52"/>
        <v>999999</v>
      </c>
      <c r="Y95" s="21">
        <f t="shared" si="53"/>
        <v>999999</v>
      </c>
      <c r="Z95" s="21">
        <f t="shared" si="54"/>
        <v>999999</v>
      </c>
      <c r="AA95" s="21">
        <f t="shared" si="55"/>
        <v>999999</v>
      </c>
      <c r="AB95" s="21">
        <f t="shared" si="56"/>
        <v>999999</v>
      </c>
      <c r="AC95" s="21">
        <f t="shared" si="57"/>
        <v>20</v>
      </c>
      <c r="AD95" s="21">
        <f t="shared" si="58"/>
        <v>270.60000000000002</v>
      </c>
      <c r="AE95" s="21">
        <f t="shared" si="59"/>
        <v>10</v>
      </c>
      <c r="AF95" s="21">
        <f t="shared" si="60"/>
        <v>20</v>
      </c>
      <c r="AG95" s="21">
        <f t="shared" si="61"/>
        <v>999999</v>
      </c>
      <c r="AH95" s="21">
        <f t="shared" si="62"/>
        <v>30</v>
      </c>
      <c r="AI95" s="21">
        <f t="shared" si="63"/>
        <v>60</v>
      </c>
      <c r="AJ95" s="21">
        <f t="shared" si="64"/>
        <v>999999</v>
      </c>
    </row>
    <row r="96" spans="2:36" x14ac:dyDescent="0.25">
      <c r="I96" s="21">
        <f t="shared" si="38"/>
        <v>5556</v>
      </c>
      <c r="J96" s="21">
        <f t="shared" si="39"/>
        <v>999999</v>
      </c>
      <c r="K96" s="21">
        <f t="shared" si="37"/>
        <v>30</v>
      </c>
      <c r="L96" s="21">
        <f t="shared" si="40"/>
        <v>999999</v>
      </c>
      <c r="M96" s="21">
        <f t="shared" si="41"/>
        <v>50</v>
      </c>
      <c r="N96" s="21">
        <f t="shared" si="42"/>
        <v>80</v>
      </c>
      <c r="O96" s="21">
        <f t="shared" si="43"/>
        <v>999999</v>
      </c>
      <c r="P96" s="21">
        <f t="shared" si="44"/>
        <v>5556</v>
      </c>
      <c r="Q96" s="21">
        <f t="shared" si="45"/>
        <v>15</v>
      </c>
      <c r="R96" s="21">
        <f t="shared" si="46"/>
        <v>25</v>
      </c>
      <c r="S96" s="21">
        <f t="shared" si="47"/>
        <v>45</v>
      </c>
      <c r="T96" s="21">
        <f t="shared" si="48"/>
        <v>999999</v>
      </c>
      <c r="U96" s="21">
        <f t="shared" si="49"/>
        <v>999999</v>
      </c>
      <c r="V96" s="21">
        <f t="shared" si="50"/>
        <v>999999</v>
      </c>
      <c r="W96" s="21">
        <f t="shared" si="51"/>
        <v>85340.160000000003</v>
      </c>
      <c r="X96" s="21">
        <f t="shared" si="52"/>
        <v>999999</v>
      </c>
      <c r="Y96" s="21">
        <f t="shared" si="53"/>
        <v>999999</v>
      </c>
      <c r="Z96" s="21">
        <f t="shared" si="54"/>
        <v>999999</v>
      </c>
      <c r="AA96" s="21">
        <f t="shared" si="55"/>
        <v>999999</v>
      </c>
      <c r="AB96" s="21">
        <f t="shared" si="56"/>
        <v>999999</v>
      </c>
      <c r="AC96" s="21">
        <f t="shared" si="57"/>
        <v>20</v>
      </c>
      <c r="AD96" s="21">
        <f t="shared" si="58"/>
        <v>277.8</v>
      </c>
      <c r="AE96" s="21">
        <f t="shared" si="59"/>
        <v>10</v>
      </c>
      <c r="AF96" s="21">
        <f t="shared" si="60"/>
        <v>20</v>
      </c>
      <c r="AG96" s="21">
        <f t="shared" si="61"/>
        <v>999999</v>
      </c>
      <c r="AH96" s="21">
        <f t="shared" si="62"/>
        <v>30</v>
      </c>
      <c r="AI96" s="21">
        <f t="shared" si="63"/>
        <v>60</v>
      </c>
      <c r="AJ96" s="21">
        <f t="shared" si="64"/>
        <v>999999</v>
      </c>
    </row>
    <row r="97" spans="9:36" x14ac:dyDescent="0.25">
      <c r="I97" s="21">
        <f t="shared" si="38"/>
        <v>4844</v>
      </c>
      <c r="J97" s="21">
        <f t="shared" si="39"/>
        <v>999999</v>
      </c>
      <c r="K97" s="21">
        <f t="shared" si="37"/>
        <v>30</v>
      </c>
      <c r="L97" s="21">
        <f t="shared" si="40"/>
        <v>999999</v>
      </c>
      <c r="M97" s="21">
        <f t="shared" si="41"/>
        <v>50</v>
      </c>
      <c r="N97" s="21">
        <f t="shared" si="42"/>
        <v>80</v>
      </c>
      <c r="O97" s="21">
        <f t="shared" si="43"/>
        <v>999999</v>
      </c>
      <c r="P97" s="21">
        <f t="shared" si="44"/>
        <v>4844</v>
      </c>
      <c r="Q97" s="21">
        <f t="shared" si="45"/>
        <v>15</v>
      </c>
      <c r="R97" s="21">
        <f t="shared" si="46"/>
        <v>25</v>
      </c>
      <c r="S97" s="21">
        <f t="shared" si="47"/>
        <v>45</v>
      </c>
      <c r="T97" s="21">
        <f t="shared" si="48"/>
        <v>999999</v>
      </c>
      <c r="U97" s="21">
        <f t="shared" si="49"/>
        <v>999999</v>
      </c>
      <c r="V97" s="21">
        <f t="shared" si="50"/>
        <v>999999</v>
      </c>
      <c r="W97" s="21">
        <f t="shared" si="51"/>
        <v>74403.839999999997</v>
      </c>
      <c r="X97" s="21">
        <f t="shared" si="52"/>
        <v>999999</v>
      </c>
      <c r="Y97" s="21">
        <f t="shared" si="53"/>
        <v>999999</v>
      </c>
      <c r="Z97" s="21">
        <f t="shared" si="54"/>
        <v>999999</v>
      </c>
      <c r="AA97" s="21">
        <f t="shared" si="55"/>
        <v>999999</v>
      </c>
      <c r="AB97" s="21">
        <f t="shared" si="56"/>
        <v>999999</v>
      </c>
      <c r="AC97" s="21">
        <f t="shared" si="57"/>
        <v>20</v>
      </c>
      <c r="AD97" s="21">
        <f t="shared" si="58"/>
        <v>242.20000000000002</v>
      </c>
      <c r="AE97" s="21">
        <f t="shared" si="59"/>
        <v>10</v>
      </c>
      <c r="AF97" s="21">
        <f t="shared" si="60"/>
        <v>20</v>
      </c>
      <c r="AG97" s="21">
        <f t="shared" si="61"/>
        <v>999999</v>
      </c>
      <c r="AH97" s="21">
        <f t="shared" si="62"/>
        <v>30</v>
      </c>
      <c r="AI97" s="21">
        <f t="shared" si="63"/>
        <v>60</v>
      </c>
      <c r="AJ97" s="21">
        <f t="shared" si="64"/>
        <v>999999</v>
      </c>
    </row>
    <row r="98" spans="9:36" x14ac:dyDescent="0.25">
      <c r="I98" s="21">
        <f t="shared" si="38"/>
        <v>4846</v>
      </c>
      <c r="J98" s="21">
        <f t="shared" si="39"/>
        <v>999999</v>
      </c>
      <c r="K98" s="21">
        <f t="shared" si="37"/>
        <v>30</v>
      </c>
      <c r="L98" s="21">
        <f t="shared" si="40"/>
        <v>999999</v>
      </c>
      <c r="M98" s="21">
        <f t="shared" si="41"/>
        <v>50</v>
      </c>
      <c r="N98" s="21">
        <f t="shared" si="42"/>
        <v>80</v>
      </c>
      <c r="O98" s="21">
        <f t="shared" si="43"/>
        <v>999999</v>
      </c>
      <c r="P98" s="21">
        <f t="shared" si="44"/>
        <v>4846</v>
      </c>
      <c r="Q98" s="21">
        <f t="shared" si="45"/>
        <v>15</v>
      </c>
      <c r="R98" s="21">
        <f t="shared" si="46"/>
        <v>25</v>
      </c>
      <c r="S98" s="21">
        <f t="shared" si="47"/>
        <v>45</v>
      </c>
      <c r="T98" s="21">
        <f t="shared" si="48"/>
        <v>999999</v>
      </c>
      <c r="U98" s="21">
        <f t="shared" si="49"/>
        <v>999999</v>
      </c>
      <c r="V98" s="21">
        <f t="shared" si="50"/>
        <v>999999</v>
      </c>
      <c r="W98" s="21">
        <f t="shared" si="51"/>
        <v>74434.559999999998</v>
      </c>
      <c r="X98" s="21">
        <f t="shared" si="52"/>
        <v>999999</v>
      </c>
      <c r="Y98" s="21">
        <f t="shared" si="53"/>
        <v>999999</v>
      </c>
      <c r="Z98" s="21">
        <f t="shared" si="54"/>
        <v>999999</v>
      </c>
      <c r="AA98" s="21">
        <f t="shared" si="55"/>
        <v>999999</v>
      </c>
      <c r="AB98" s="21">
        <f t="shared" si="56"/>
        <v>999999</v>
      </c>
      <c r="AC98" s="21">
        <f t="shared" si="57"/>
        <v>20</v>
      </c>
      <c r="AD98" s="21">
        <f t="shared" si="58"/>
        <v>242.3</v>
      </c>
      <c r="AE98" s="21">
        <f t="shared" si="59"/>
        <v>10</v>
      </c>
      <c r="AF98" s="21">
        <f t="shared" si="60"/>
        <v>20</v>
      </c>
      <c r="AG98" s="21">
        <f t="shared" si="61"/>
        <v>999999</v>
      </c>
      <c r="AH98" s="21">
        <f t="shared" si="62"/>
        <v>30</v>
      </c>
      <c r="AI98" s="21">
        <f t="shared" si="63"/>
        <v>60</v>
      </c>
      <c r="AJ98" s="21">
        <f t="shared" si="64"/>
        <v>999999</v>
      </c>
    </row>
    <row r="99" spans="9:36" x14ac:dyDescent="0.25">
      <c r="I99" s="21">
        <f t="shared" si="38"/>
        <v>4452</v>
      </c>
      <c r="J99" s="21">
        <f t="shared" si="39"/>
        <v>999999</v>
      </c>
      <c r="K99" s="21">
        <f t="shared" si="37"/>
        <v>30</v>
      </c>
      <c r="L99" s="21">
        <f t="shared" si="40"/>
        <v>999999</v>
      </c>
      <c r="M99" s="21">
        <f t="shared" si="41"/>
        <v>50</v>
      </c>
      <c r="N99" s="21">
        <f t="shared" si="42"/>
        <v>80</v>
      </c>
      <c r="O99" s="21">
        <f t="shared" si="43"/>
        <v>999999</v>
      </c>
      <c r="P99" s="21">
        <f t="shared" si="44"/>
        <v>4452</v>
      </c>
      <c r="Q99" s="21">
        <f t="shared" si="45"/>
        <v>15</v>
      </c>
      <c r="R99" s="21">
        <f t="shared" si="46"/>
        <v>25</v>
      </c>
      <c r="S99" s="21">
        <f t="shared" si="47"/>
        <v>45</v>
      </c>
      <c r="T99" s="21">
        <f t="shared" si="48"/>
        <v>999999</v>
      </c>
      <c r="U99" s="21">
        <f t="shared" si="49"/>
        <v>999999</v>
      </c>
      <c r="V99" s="21">
        <f t="shared" si="50"/>
        <v>999999</v>
      </c>
      <c r="W99" s="21">
        <f t="shared" si="51"/>
        <v>68382.720000000001</v>
      </c>
      <c r="X99" s="21">
        <f t="shared" si="52"/>
        <v>999999</v>
      </c>
      <c r="Y99" s="21">
        <f t="shared" si="53"/>
        <v>999999</v>
      </c>
      <c r="Z99" s="21">
        <f t="shared" si="54"/>
        <v>999999</v>
      </c>
      <c r="AA99" s="21">
        <f t="shared" si="55"/>
        <v>999999</v>
      </c>
      <c r="AB99" s="21">
        <f t="shared" si="56"/>
        <v>999999</v>
      </c>
      <c r="AC99" s="21">
        <f t="shared" si="57"/>
        <v>20</v>
      </c>
      <c r="AD99" s="21">
        <f t="shared" si="58"/>
        <v>222.60000000000002</v>
      </c>
      <c r="AE99" s="21">
        <f t="shared" si="59"/>
        <v>10</v>
      </c>
      <c r="AF99" s="21">
        <f t="shared" si="60"/>
        <v>20</v>
      </c>
      <c r="AG99" s="21">
        <f t="shared" si="61"/>
        <v>999999</v>
      </c>
      <c r="AH99" s="21">
        <f t="shared" si="62"/>
        <v>30</v>
      </c>
      <c r="AI99" s="21">
        <f t="shared" si="63"/>
        <v>60</v>
      </c>
      <c r="AJ99" s="21">
        <f t="shared" si="64"/>
        <v>999999</v>
      </c>
    </row>
    <row r="100" spans="9:36" x14ac:dyDescent="0.25">
      <c r="I100" s="21">
        <f t="shared" si="38"/>
        <v>5580</v>
      </c>
      <c r="J100" s="21">
        <f t="shared" si="39"/>
        <v>999999</v>
      </c>
      <c r="K100" s="21">
        <f t="shared" si="37"/>
        <v>30</v>
      </c>
      <c r="L100" s="21">
        <f t="shared" si="40"/>
        <v>999999</v>
      </c>
      <c r="M100" s="21">
        <f t="shared" si="41"/>
        <v>50</v>
      </c>
      <c r="N100" s="21">
        <f t="shared" si="42"/>
        <v>80</v>
      </c>
      <c r="O100" s="21">
        <f t="shared" si="43"/>
        <v>999999</v>
      </c>
      <c r="P100" s="21">
        <f t="shared" si="44"/>
        <v>5580</v>
      </c>
      <c r="Q100" s="21">
        <f t="shared" si="45"/>
        <v>15</v>
      </c>
      <c r="R100" s="21">
        <f t="shared" si="46"/>
        <v>25</v>
      </c>
      <c r="S100" s="21">
        <f t="shared" si="47"/>
        <v>45</v>
      </c>
      <c r="T100" s="21">
        <f t="shared" si="48"/>
        <v>999999</v>
      </c>
      <c r="U100" s="21">
        <f t="shared" si="49"/>
        <v>999999</v>
      </c>
      <c r="V100" s="21">
        <f t="shared" si="50"/>
        <v>999999</v>
      </c>
      <c r="W100" s="21">
        <f t="shared" si="51"/>
        <v>85708.800000000003</v>
      </c>
      <c r="X100" s="21">
        <f t="shared" si="52"/>
        <v>999999</v>
      </c>
      <c r="Y100" s="21">
        <f t="shared" si="53"/>
        <v>999999</v>
      </c>
      <c r="Z100" s="21">
        <f t="shared" si="54"/>
        <v>999999</v>
      </c>
      <c r="AA100" s="21">
        <f t="shared" si="55"/>
        <v>999999</v>
      </c>
      <c r="AB100" s="21">
        <f t="shared" si="56"/>
        <v>999999</v>
      </c>
      <c r="AC100" s="21">
        <f t="shared" si="57"/>
        <v>20</v>
      </c>
      <c r="AD100" s="21">
        <f t="shared" si="58"/>
        <v>279</v>
      </c>
      <c r="AE100" s="21">
        <f t="shared" si="59"/>
        <v>10</v>
      </c>
      <c r="AF100" s="21">
        <f t="shared" si="60"/>
        <v>20</v>
      </c>
      <c r="AG100" s="21">
        <f t="shared" si="61"/>
        <v>999999</v>
      </c>
      <c r="AH100" s="21">
        <f t="shared" si="62"/>
        <v>30</v>
      </c>
      <c r="AI100" s="21">
        <f t="shared" si="63"/>
        <v>60</v>
      </c>
      <c r="AJ100" s="21">
        <f t="shared" si="64"/>
        <v>999999</v>
      </c>
    </row>
    <row r="101" spans="9:36" x14ac:dyDescent="0.25">
      <c r="I101" s="21">
        <f t="shared" si="38"/>
        <v>4408</v>
      </c>
      <c r="J101" s="21">
        <f t="shared" si="39"/>
        <v>999999</v>
      </c>
      <c r="K101" s="21">
        <f t="shared" si="37"/>
        <v>30</v>
      </c>
      <c r="L101" s="21">
        <f t="shared" si="40"/>
        <v>999999</v>
      </c>
      <c r="M101" s="21">
        <f t="shared" si="41"/>
        <v>50</v>
      </c>
      <c r="N101" s="21">
        <f t="shared" si="42"/>
        <v>80</v>
      </c>
      <c r="O101" s="21">
        <f t="shared" si="43"/>
        <v>999999</v>
      </c>
      <c r="P101" s="21">
        <f t="shared" si="44"/>
        <v>4408</v>
      </c>
      <c r="Q101" s="21">
        <f t="shared" si="45"/>
        <v>15</v>
      </c>
      <c r="R101" s="21">
        <f t="shared" si="46"/>
        <v>25</v>
      </c>
      <c r="S101" s="21">
        <f t="shared" si="47"/>
        <v>45</v>
      </c>
      <c r="T101" s="21">
        <f t="shared" si="48"/>
        <v>999999</v>
      </c>
      <c r="U101" s="21">
        <f t="shared" si="49"/>
        <v>999999</v>
      </c>
      <c r="V101" s="21">
        <f t="shared" si="50"/>
        <v>999999</v>
      </c>
      <c r="W101" s="21">
        <f t="shared" si="51"/>
        <v>67706.880000000005</v>
      </c>
      <c r="X101" s="21">
        <f t="shared" si="52"/>
        <v>999999</v>
      </c>
      <c r="Y101" s="21">
        <f t="shared" si="53"/>
        <v>999999</v>
      </c>
      <c r="Z101" s="21">
        <f t="shared" si="54"/>
        <v>999999</v>
      </c>
      <c r="AA101" s="21">
        <f t="shared" si="55"/>
        <v>999999</v>
      </c>
      <c r="AB101" s="21">
        <f t="shared" si="56"/>
        <v>999999</v>
      </c>
      <c r="AC101" s="21">
        <f t="shared" si="57"/>
        <v>20</v>
      </c>
      <c r="AD101" s="21">
        <f t="shared" si="58"/>
        <v>220.4</v>
      </c>
      <c r="AE101" s="21">
        <f t="shared" si="59"/>
        <v>10</v>
      </c>
      <c r="AF101" s="21">
        <f t="shared" si="60"/>
        <v>20</v>
      </c>
      <c r="AG101" s="21">
        <f t="shared" si="61"/>
        <v>999999</v>
      </c>
      <c r="AH101" s="21">
        <f t="shared" si="62"/>
        <v>30</v>
      </c>
      <c r="AI101" s="21">
        <f t="shared" si="63"/>
        <v>60</v>
      </c>
      <c r="AJ101" s="21">
        <f t="shared" si="64"/>
        <v>999999</v>
      </c>
    </row>
    <row r="102" spans="9:36" x14ac:dyDescent="0.25">
      <c r="I102" s="21">
        <f t="shared" si="38"/>
        <v>5172</v>
      </c>
      <c r="J102" s="21">
        <f t="shared" si="39"/>
        <v>999999</v>
      </c>
      <c r="K102" s="21">
        <f t="shared" si="37"/>
        <v>30</v>
      </c>
      <c r="L102" s="21">
        <f t="shared" si="40"/>
        <v>999999</v>
      </c>
      <c r="M102" s="21">
        <f t="shared" si="41"/>
        <v>50</v>
      </c>
      <c r="N102" s="21">
        <f t="shared" si="42"/>
        <v>80</v>
      </c>
      <c r="O102" s="21">
        <f t="shared" si="43"/>
        <v>999999</v>
      </c>
      <c r="P102" s="21">
        <f t="shared" si="44"/>
        <v>5172</v>
      </c>
      <c r="Q102" s="21">
        <f t="shared" si="45"/>
        <v>15</v>
      </c>
      <c r="R102" s="21">
        <f t="shared" si="46"/>
        <v>25</v>
      </c>
      <c r="S102" s="21">
        <f t="shared" si="47"/>
        <v>45</v>
      </c>
      <c r="T102" s="21">
        <f t="shared" si="48"/>
        <v>999999</v>
      </c>
      <c r="U102" s="21">
        <f t="shared" si="49"/>
        <v>999999</v>
      </c>
      <c r="V102" s="21">
        <f t="shared" si="50"/>
        <v>999999</v>
      </c>
      <c r="W102" s="21">
        <f t="shared" si="51"/>
        <v>79441.919999999998</v>
      </c>
      <c r="X102" s="21">
        <f t="shared" si="52"/>
        <v>999999</v>
      </c>
      <c r="Y102" s="21">
        <f t="shared" si="53"/>
        <v>999999</v>
      </c>
      <c r="Z102" s="21">
        <f t="shared" si="54"/>
        <v>999999</v>
      </c>
      <c r="AA102" s="21">
        <f t="shared" si="55"/>
        <v>999999</v>
      </c>
      <c r="AB102" s="21">
        <f t="shared" si="56"/>
        <v>999999</v>
      </c>
      <c r="AC102" s="21">
        <f t="shared" si="57"/>
        <v>20</v>
      </c>
      <c r="AD102" s="21">
        <f t="shared" si="58"/>
        <v>258.60000000000002</v>
      </c>
      <c r="AE102" s="21">
        <f t="shared" si="59"/>
        <v>10</v>
      </c>
      <c r="AF102" s="21">
        <f t="shared" si="60"/>
        <v>20</v>
      </c>
      <c r="AG102" s="21">
        <f t="shared" si="61"/>
        <v>999999</v>
      </c>
      <c r="AH102" s="21">
        <f t="shared" si="62"/>
        <v>30</v>
      </c>
      <c r="AI102" s="21">
        <f t="shared" si="63"/>
        <v>60</v>
      </c>
      <c r="AJ102" s="21">
        <f t="shared" si="64"/>
        <v>999999</v>
      </c>
    </row>
    <row r="103" spans="9:36" x14ac:dyDescent="0.25">
      <c r="I103" s="21">
        <f t="shared" si="38"/>
        <v>5502</v>
      </c>
      <c r="J103" s="21">
        <f t="shared" si="39"/>
        <v>999999</v>
      </c>
      <c r="K103" s="21">
        <f t="shared" si="37"/>
        <v>30</v>
      </c>
      <c r="L103" s="21">
        <f t="shared" si="40"/>
        <v>999999</v>
      </c>
      <c r="M103" s="21">
        <f t="shared" si="41"/>
        <v>50</v>
      </c>
      <c r="N103" s="21">
        <f t="shared" si="42"/>
        <v>80</v>
      </c>
      <c r="O103" s="21">
        <f t="shared" si="43"/>
        <v>999999</v>
      </c>
      <c r="P103" s="21">
        <f t="shared" si="44"/>
        <v>5502</v>
      </c>
      <c r="Q103" s="21">
        <f t="shared" si="45"/>
        <v>15</v>
      </c>
      <c r="R103" s="21">
        <f t="shared" si="46"/>
        <v>25</v>
      </c>
      <c r="S103" s="21">
        <f t="shared" si="47"/>
        <v>45</v>
      </c>
      <c r="T103" s="21">
        <f t="shared" si="48"/>
        <v>999999</v>
      </c>
      <c r="U103" s="21">
        <f t="shared" si="49"/>
        <v>999999</v>
      </c>
      <c r="V103" s="21">
        <f t="shared" si="50"/>
        <v>999999</v>
      </c>
      <c r="W103" s="21">
        <f t="shared" si="51"/>
        <v>84510.720000000001</v>
      </c>
      <c r="X103" s="21">
        <f t="shared" si="52"/>
        <v>999999</v>
      </c>
      <c r="Y103" s="21">
        <f t="shared" si="53"/>
        <v>999999</v>
      </c>
      <c r="Z103" s="21">
        <f t="shared" si="54"/>
        <v>999999</v>
      </c>
      <c r="AA103" s="21">
        <f t="shared" si="55"/>
        <v>999999</v>
      </c>
      <c r="AB103" s="21">
        <f t="shared" si="56"/>
        <v>999999</v>
      </c>
      <c r="AC103" s="21">
        <f t="shared" si="57"/>
        <v>20</v>
      </c>
      <c r="AD103" s="21">
        <f t="shared" si="58"/>
        <v>275.10000000000002</v>
      </c>
      <c r="AE103" s="21">
        <f t="shared" si="59"/>
        <v>10</v>
      </c>
      <c r="AF103" s="21">
        <f t="shared" si="60"/>
        <v>20</v>
      </c>
      <c r="AG103" s="21">
        <f t="shared" si="61"/>
        <v>999999</v>
      </c>
      <c r="AH103" s="21">
        <f t="shared" si="62"/>
        <v>30</v>
      </c>
      <c r="AI103" s="21">
        <f t="shared" si="63"/>
        <v>60</v>
      </c>
      <c r="AJ103" s="21">
        <f t="shared" si="64"/>
        <v>999999</v>
      </c>
    </row>
    <row r="104" spans="9:36" x14ac:dyDescent="0.25">
      <c r="I104" s="21">
        <f t="shared" si="38"/>
        <v>4556</v>
      </c>
      <c r="J104" s="21">
        <f t="shared" si="39"/>
        <v>999999</v>
      </c>
      <c r="K104" s="21">
        <f t="shared" si="37"/>
        <v>30</v>
      </c>
      <c r="L104" s="21">
        <f t="shared" si="40"/>
        <v>999999</v>
      </c>
      <c r="M104" s="21">
        <f t="shared" si="41"/>
        <v>50</v>
      </c>
      <c r="N104" s="21">
        <f t="shared" si="42"/>
        <v>80</v>
      </c>
      <c r="O104" s="21">
        <f t="shared" si="43"/>
        <v>999999</v>
      </c>
      <c r="P104" s="21">
        <f t="shared" si="44"/>
        <v>4556</v>
      </c>
      <c r="Q104" s="21">
        <f t="shared" si="45"/>
        <v>15</v>
      </c>
      <c r="R104" s="21">
        <f t="shared" si="46"/>
        <v>25</v>
      </c>
      <c r="S104" s="21">
        <f t="shared" si="47"/>
        <v>45</v>
      </c>
      <c r="T104" s="21">
        <f t="shared" si="48"/>
        <v>999999</v>
      </c>
      <c r="U104" s="21">
        <f t="shared" si="49"/>
        <v>999999</v>
      </c>
      <c r="V104" s="21">
        <f t="shared" si="50"/>
        <v>999999</v>
      </c>
      <c r="W104" s="21">
        <f t="shared" si="51"/>
        <v>69980.160000000003</v>
      </c>
      <c r="X104" s="21">
        <f t="shared" si="52"/>
        <v>999999</v>
      </c>
      <c r="Y104" s="21">
        <f t="shared" si="53"/>
        <v>999999</v>
      </c>
      <c r="Z104" s="21">
        <f t="shared" si="54"/>
        <v>999999</v>
      </c>
      <c r="AA104" s="21">
        <f t="shared" si="55"/>
        <v>999999</v>
      </c>
      <c r="AB104" s="21">
        <f t="shared" si="56"/>
        <v>999999</v>
      </c>
      <c r="AC104" s="21">
        <f t="shared" si="57"/>
        <v>20</v>
      </c>
      <c r="AD104" s="21">
        <f t="shared" si="58"/>
        <v>227.8</v>
      </c>
      <c r="AE104" s="21">
        <f t="shared" si="59"/>
        <v>10</v>
      </c>
      <c r="AF104" s="21">
        <f t="shared" si="60"/>
        <v>20</v>
      </c>
      <c r="AG104" s="21">
        <f t="shared" si="61"/>
        <v>999999</v>
      </c>
      <c r="AH104" s="21">
        <f t="shared" si="62"/>
        <v>30</v>
      </c>
      <c r="AI104" s="21">
        <f t="shared" si="63"/>
        <v>60</v>
      </c>
      <c r="AJ104" s="21">
        <f t="shared" si="64"/>
        <v>999999</v>
      </c>
    </row>
    <row r="105" spans="9:36" x14ac:dyDescent="0.25">
      <c r="I105" s="21">
        <f t="shared" si="38"/>
        <v>5726</v>
      </c>
      <c r="J105" s="21">
        <f t="shared" si="39"/>
        <v>999999</v>
      </c>
      <c r="K105" s="21">
        <f t="shared" si="37"/>
        <v>30</v>
      </c>
      <c r="L105" s="21">
        <f t="shared" si="40"/>
        <v>999999</v>
      </c>
      <c r="M105" s="21">
        <f t="shared" si="41"/>
        <v>50</v>
      </c>
      <c r="N105" s="21">
        <f t="shared" si="42"/>
        <v>80</v>
      </c>
      <c r="O105" s="21">
        <f t="shared" si="43"/>
        <v>999999</v>
      </c>
      <c r="P105" s="21">
        <f t="shared" si="44"/>
        <v>5726</v>
      </c>
      <c r="Q105" s="21">
        <f t="shared" si="45"/>
        <v>15</v>
      </c>
      <c r="R105" s="21">
        <f t="shared" si="46"/>
        <v>25</v>
      </c>
      <c r="S105" s="21">
        <f t="shared" si="47"/>
        <v>45</v>
      </c>
      <c r="T105" s="21">
        <f t="shared" si="48"/>
        <v>999999</v>
      </c>
      <c r="U105" s="21">
        <f t="shared" si="49"/>
        <v>999999</v>
      </c>
      <c r="V105" s="21">
        <f t="shared" si="50"/>
        <v>999999</v>
      </c>
      <c r="W105" s="21">
        <f t="shared" si="51"/>
        <v>87951.360000000001</v>
      </c>
      <c r="X105" s="21">
        <f t="shared" si="52"/>
        <v>999999</v>
      </c>
      <c r="Y105" s="21">
        <f t="shared" si="53"/>
        <v>999999</v>
      </c>
      <c r="Z105" s="21">
        <f t="shared" si="54"/>
        <v>999999</v>
      </c>
      <c r="AA105" s="21">
        <f t="shared" si="55"/>
        <v>999999</v>
      </c>
      <c r="AB105" s="21">
        <f t="shared" si="56"/>
        <v>999999</v>
      </c>
      <c r="AC105" s="21">
        <f t="shared" si="57"/>
        <v>20</v>
      </c>
      <c r="AD105" s="21">
        <f t="shared" si="58"/>
        <v>286.3</v>
      </c>
      <c r="AE105" s="21">
        <f t="shared" si="59"/>
        <v>10</v>
      </c>
      <c r="AF105" s="21">
        <f t="shared" si="60"/>
        <v>20</v>
      </c>
      <c r="AG105" s="21">
        <f t="shared" si="61"/>
        <v>999999</v>
      </c>
      <c r="AH105" s="21">
        <f t="shared" si="62"/>
        <v>30</v>
      </c>
      <c r="AI105" s="21">
        <f t="shared" si="63"/>
        <v>60</v>
      </c>
      <c r="AJ105" s="21">
        <f t="shared" si="64"/>
        <v>999999</v>
      </c>
    </row>
    <row r="106" spans="9:36" x14ac:dyDescent="0.25">
      <c r="I106" s="21">
        <f t="shared" si="38"/>
        <v>5788</v>
      </c>
      <c r="J106" s="21">
        <f t="shared" si="39"/>
        <v>999999</v>
      </c>
      <c r="K106" s="21">
        <f t="shared" si="37"/>
        <v>30</v>
      </c>
      <c r="L106" s="21">
        <f t="shared" si="40"/>
        <v>999999</v>
      </c>
      <c r="M106" s="21">
        <f t="shared" si="41"/>
        <v>50</v>
      </c>
      <c r="N106" s="21">
        <f t="shared" si="42"/>
        <v>80</v>
      </c>
      <c r="O106" s="21">
        <f t="shared" si="43"/>
        <v>999999</v>
      </c>
      <c r="P106" s="21">
        <f t="shared" si="44"/>
        <v>5788</v>
      </c>
      <c r="Q106" s="21">
        <f t="shared" si="45"/>
        <v>15</v>
      </c>
      <c r="R106" s="21">
        <f t="shared" si="46"/>
        <v>25</v>
      </c>
      <c r="S106" s="21">
        <f t="shared" si="47"/>
        <v>45</v>
      </c>
      <c r="T106" s="21">
        <f t="shared" si="48"/>
        <v>999999</v>
      </c>
      <c r="U106" s="21">
        <f t="shared" si="49"/>
        <v>999999</v>
      </c>
      <c r="V106" s="21">
        <f t="shared" si="50"/>
        <v>999999</v>
      </c>
      <c r="W106" s="21">
        <f t="shared" si="51"/>
        <v>88903.679999999993</v>
      </c>
      <c r="X106" s="21">
        <f t="shared" si="52"/>
        <v>999999</v>
      </c>
      <c r="Y106" s="21">
        <f t="shared" si="53"/>
        <v>999999</v>
      </c>
      <c r="Z106" s="21">
        <f t="shared" si="54"/>
        <v>999999</v>
      </c>
      <c r="AA106" s="21">
        <f t="shared" si="55"/>
        <v>999999</v>
      </c>
      <c r="AB106" s="21">
        <f t="shared" si="56"/>
        <v>999999</v>
      </c>
      <c r="AC106" s="21">
        <f t="shared" si="57"/>
        <v>20</v>
      </c>
      <c r="AD106" s="21">
        <f t="shared" si="58"/>
        <v>289.40000000000003</v>
      </c>
      <c r="AE106" s="21">
        <f t="shared" si="59"/>
        <v>10</v>
      </c>
      <c r="AF106" s="21">
        <f t="shared" si="60"/>
        <v>20</v>
      </c>
      <c r="AG106" s="21">
        <f t="shared" si="61"/>
        <v>999999</v>
      </c>
      <c r="AH106" s="21">
        <f t="shared" si="62"/>
        <v>30</v>
      </c>
      <c r="AI106" s="21">
        <f t="shared" si="63"/>
        <v>60</v>
      </c>
      <c r="AJ106" s="21">
        <f t="shared" si="64"/>
        <v>999999</v>
      </c>
    </row>
    <row r="107" spans="9:36" x14ac:dyDescent="0.25">
      <c r="I107" s="21">
        <f t="shared" si="38"/>
        <v>4314</v>
      </c>
      <c r="J107" s="21">
        <f t="shared" si="39"/>
        <v>999999</v>
      </c>
      <c r="K107" s="21">
        <f t="shared" si="37"/>
        <v>30</v>
      </c>
      <c r="L107" s="21">
        <f t="shared" si="40"/>
        <v>999999</v>
      </c>
      <c r="M107" s="21">
        <f t="shared" si="41"/>
        <v>50</v>
      </c>
      <c r="N107" s="21">
        <f t="shared" si="42"/>
        <v>80</v>
      </c>
      <c r="O107" s="21">
        <f t="shared" si="43"/>
        <v>999999</v>
      </c>
      <c r="P107" s="21">
        <f t="shared" si="44"/>
        <v>4314</v>
      </c>
      <c r="Q107" s="21">
        <f t="shared" si="45"/>
        <v>15</v>
      </c>
      <c r="R107" s="21">
        <f t="shared" si="46"/>
        <v>25</v>
      </c>
      <c r="S107" s="21">
        <f t="shared" si="47"/>
        <v>45</v>
      </c>
      <c r="T107" s="21">
        <f t="shared" si="48"/>
        <v>999999</v>
      </c>
      <c r="U107" s="21">
        <f t="shared" si="49"/>
        <v>999999</v>
      </c>
      <c r="V107" s="21">
        <f t="shared" si="50"/>
        <v>999999</v>
      </c>
      <c r="W107" s="21">
        <f t="shared" si="51"/>
        <v>66263.039999999994</v>
      </c>
      <c r="X107" s="21">
        <f t="shared" si="52"/>
        <v>999999</v>
      </c>
      <c r="Y107" s="21">
        <f t="shared" si="53"/>
        <v>999999</v>
      </c>
      <c r="Z107" s="21">
        <f t="shared" si="54"/>
        <v>999999</v>
      </c>
      <c r="AA107" s="21">
        <f t="shared" si="55"/>
        <v>999999</v>
      </c>
      <c r="AB107" s="21">
        <f t="shared" si="56"/>
        <v>999999</v>
      </c>
      <c r="AC107" s="21">
        <f t="shared" si="57"/>
        <v>20</v>
      </c>
      <c r="AD107" s="21">
        <f t="shared" si="58"/>
        <v>215.70000000000002</v>
      </c>
      <c r="AE107" s="21">
        <f t="shared" si="59"/>
        <v>10</v>
      </c>
      <c r="AF107" s="21">
        <f t="shared" si="60"/>
        <v>20</v>
      </c>
      <c r="AG107" s="21">
        <f t="shared" si="61"/>
        <v>999999</v>
      </c>
      <c r="AH107" s="21">
        <f t="shared" si="62"/>
        <v>30</v>
      </c>
      <c r="AI107" s="21">
        <f t="shared" si="63"/>
        <v>60</v>
      </c>
      <c r="AJ107" s="21">
        <f t="shared" si="64"/>
        <v>999999</v>
      </c>
    </row>
    <row r="108" spans="9:36" x14ac:dyDescent="0.25">
      <c r="I108" s="21">
        <f t="shared" si="38"/>
        <v>5708</v>
      </c>
      <c r="J108" s="21">
        <f t="shared" si="39"/>
        <v>999999</v>
      </c>
      <c r="K108" s="21">
        <f t="shared" si="37"/>
        <v>30</v>
      </c>
      <c r="L108" s="21">
        <f t="shared" si="40"/>
        <v>999999</v>
      </c>
      <c r="M108" s="21">
        <f t="shared" si="41"/>
        <v>50</v>
      </c>
      <c r="N108" s="21">
        <f t="shared" si="42"/>
        <v>80</v>
      </c>
      <c r="O108" s="21">
        <f t="shared" si="43"/>
        <v>999999</v>
      </c>
      <c r="P108" s="21">
        <f t="shared" si="44"/>
        <v>5708</v>
      </c>
      <c r="Q108" s="21">
        <f t="shared" si="45"/>
        <v>15</v>
      </c>
      <c r="R108" s="21">
        <f t="shared" si="46"/>
        <v>25</v>
      </c>
      <c r="S108" s="21">
        <f t="shared" si="47"/>
        <v>45</v>
      </c>
      <c r="T108" s="21">
        <f t="shared" si="48"/>
        <v>999999</v>
      </c>
      <c r="U108" s="21">
        <f t="shared" si="49"/>
        <v>999999</v>
      </c>
      <c r="V108" s="21">
        <f t="shared" si="50"/>
        <v>999999</v>
      </c>
      <c r="W108" s="21">
        <f t="shared" si="51"/>
        <v>87674.87999999999</v>
      </c>
      <c r="X108" s="21">
        <f t="shared" si="52"/>
        <v>999999</v>
      </c>
      <c r="Y108" s="21">
        <f t="shared" si="53"/>
        <v>999999</v>
      </c>
      <c r="Z108" s="21">
        <f t="shared" si="54"/>
        <v>999999</v>
      </c>
      <c r="AA108" s="21">
        <f t="shared" si="55"/>
        <v>999999</v>
      </c>
      <c r="AB108" s="21">
        <f t="shared" si="56"/>
        <v>999999</v>
      </c>
      <c r="AC108" s="21">
        <f t="shared" si="57"/>
        <v>20</v>
      </c>
      <c r="AD108" s="21">
        <f t="shared" si="58"/>
        <v>285.40000000000003</v>
      </c>
      <c r="AE108" s="21">
        <f t="shared" si="59"/>
        <v>10</v>
      </c>
      <c r="AF108" s="21">
        <f t="shared" si="60"/>
        <v>20</v>
      </c>
      <c r="AG108" s="21">
        <f t="shared" si="61"/>
        <v>999999</v>
      </c>
      <c r="AH108" s="21">
        <f t="shared" si="62"/>
        <v>30</v>
      </c>
      <c r="AI108" s="21">
        <f t="shared" si="63"/>
        <v>60</v>
      </c>
      <c r="AJ108" s="21">
        <f t="shared" si="64"/>
        <v>999999</v>
      </c>
    </row>
    <row r="109" spans="9:36" x14ac:dyDescent="0.25">
      <c r="I109" s="21">
        <f t="shared" si="38"/>
        <v>4976</v>
      </c>
      <c r="J109" s="21">
        <f t="shared" si="39"/>
        <v>999999</v>
      </c>
      <c r="K109" s="21">
        <f t="shared" si="37"/>
        <v>30</v>
      </c>
      <c r="L109" s="21">
        <f t="shared" si="40"/>
        <v>999999</v>
      </c>
      <c r="M109" s="21">
        <f t="shared" si="41"/>
        <v>50</v>
      </c>
      <c r="N109" s="21">
        <f t="shared" si="42"/>
        <v>80</v>
      </c>
      <c r="O109" s="21">
        <f t="shared" si="43"/>
        <v>999999</v>
      </c>
      <c r="P109" s="21">
        <f t="shared" si="44"/>
        <v>4976</v>
      </c>
      <c r="Q109" s="21">
        <f t="shared" si="45"/>
        <v>15</v>
      </c>
      <c r="R109" s="21">
        <f t="shared" si="46"/>
        <v>25</v>
      </c>
      <c r="S109" s="21">
        <f t="shared" si="47"/>
        <v>45</v>
      </c>
      <c r="T109" s="21">
        <f t="shared" si="48"/>
        <v>999999</v>
      </c>
      <c r="U109" s="21">
        <f t="shared" si="49"/>
        <v>999999</v>
      </c>
      <c r="V109" s="21">
        <f t="shared" si="50"/>
        <v>999999</v>
      </c>
      <c r="W109" s="21">
        <f t="shared" si="51"/>
        <v>76431.360000000001</v>
      </c>
      <c r="X109" s="21">
        <f t="shared" si="52"/>
        <v>999999</v>
      </c>
      <c r="Y109" s="21">
        <f t="shared" si="53"/>
        <v>999999</v>
      </c>
      <c r="Z109" s="21">
        <f t="shared" si="54"/>
        <v>999999</v>
      </c>
      <c r="AA109" s="21">
        <f t="shared" si="55"/>
        <v>999999</v>
      </c>
      <c r="AB109" s="21">
        <f t="shared" si="56"/>
        <v>999999</v>
      </c>
      <c r="AC109" s="21">
        <f t="shared" si="57"/>
        <v>20</v>
      </c>
      <c r="AD109" s="21">
        <f t="shared" si="58"/>
        <v>248.8</v>
      </c>
      <c r="AE109" s="21">
        <f t="shared" si="59"/>
        <v>10</v>
      </c>
      <c r="AF109" s="21">
        <f t="shared" si="60"/>
        <v>20</v>
      </c>
      <c r="AG109" s="21">
        <f t="shared" si="61"/>
        <v>999999</v>
      </c>
      <c r="AH109" s="21">
        <f t="shared" si="62"/>
        <v>30</v>
      </c>
      <c r="AI109" s="21">
        <f t="shared" si="63"/>
        <v>60</v>
      </c>
      <c r="AJ109" s="21">
        <f t="shared" si="64"/>
        <v>999999</v>
      </c>
    </row>
    <row r="110" spans="9:36" x14ac:dyDescent="0.25">
      <c r="I110" s="21">
        <f t="shared" si="38"/>
        <v>5704</v>
      </c>
      <c r="J110" s="21">
        <f t="shared" si="39"/>
        <v>999999</v>
      </c>
      <c r="K110" s="21">
        <f t="shared" si="37"/>
        <v>30</v>
      </c>
      <c r="L110" s="21">
        <f t="shared" si="40"/>
        <v>999999</v>
      </c>
      <c r="M110" s="21">
        <f t="shared" si="41"/>
        <v>50</v>
      </c>
      <c r="N110" s="21">
        <f t="shared" si="42"/>
        <v>80</v>
      </c>
      <c r="O110" s="21">
        <f t="shared" si="43"/>
        <v>999999</v>
      </c>
      <c r="P110" s="21">
        <f t="shared" si="44"/>
        <v>5704</v>
      </c>
      <c r="Q110" s="21">
        <f t="shared" si="45"/>
        <v>15</v>
      </c>
      <c r="R110" s="21">
        <f t="shared" si="46"/>
        <v>25</v>
      </c>
      <c r="S110" s="21">
        <f t="shared" si="47"/>
        <v>45</v>
      </c>
      <c r="T110" s="21">
        <f t="shared" si="48"/>
        <v>999999</v>
      </c>
      <c r="U110" s="21">
        <f t="shared" si="49"/>
        <v>999999</v>
      </c>
      <c r="V110" s="21">
        <f t="shared" si="50"/>
        <v>999999</v>
      </c>
      <c r="W110" s="21">
        <f t="shared" si="51"/>
        <v>87613.440000000002</v>
      </c>
      <c r="X110" s="21">
        <f t="shared" si="52"/>
        <v>999999</v>
      </c>
      <c r="Y110" s="21">
        <f t="shared" si="53"/>
        <v>999999</v>
      </c>
      <c r="Z110" s="21">
        <f t="shared" si="54"/>
        <v>999999</v>
      </c>
      <c r="AA110" s="21">
        <f t="shared" si="55"/>
        <v>999999</v>
      </c>
      <c r="AB110" s="21">
        <f t="shared" si="56"/>
        <v>999999</v>
      </c>
      <c r="AC110" s="21">
        <f t="shared" si="57"/>
        <v>20</v>
      </c>
      <c r="AD110" s="21">
        <f t="shared" si="58"/>
        <v>285.2</v>
      </c>
      <c r="AE110" s="21">
        <f t="shared" si="59"/>
        <v>10</v>
      </c>
      <c r="AF110" s="21">
        <f t="shared" si="60"/>
        <v>20</v>
      </c>
      <c r="AG110" s="21">
        <f t="shared" si="61"/>
        <v>999999</v>
      </c>
      <c r="AH110" s="21">
        <f t="shared" si="62"/>
        <v>30</v>
      </c>
      <c r="AI110" s="21">
        <f t="shared" si="63"/>
        <v>60</v>
      </c>
      <c r="AJ110" s="21">
        <f t="shared" si="64"/>
        <v>999999</v>
      </c>
    </row>
    <row r="111" spans="9:36" x14ac:dyDescent="0.25">
      <c r="I111" s="21">
        <f t="shared" si="38"/>
        <v>5674</v>
      </c>
      <c r="J111" s="21">
        <f t="shared" si="39"/>
        <v>999999</v>
      </c>
      <c r="K111" s="21">
        <f t="shared" si="37"/>
        <v>30</v>
      </c>
      <c r="L111" s="21">
        <f t="shared" si="40"/>
        <v>999999</v>
      </c>
      <c r="M111" s="21">
        <f t="shared" si="41"/>
        <v>50</v>
      </c>
      <c r="N111" s="21">
        <f t="shared" si="42"/>
        <v>80</v>
      </c>
      <c r="O111" s="21">
        <f t="shared" si="43"/>
        <v>999999</v>
      </c>
      <c r="P111" s="21">
        <f t="shared" si="44"/>
        <v>5674</v>
      </c>
      <c r="Q111" s="21">
        <f t="shared" si="45"/>
        <v>15</v>
      </c>
      <c r="R111" s="21">
        <f t="shared" si="46"/>
        <v>25</v>
      </c>
      <c r="S111" s="21">
        <f t="shared" si="47"/>
        <v>45</v>
      </c>
      <c r="T111" s="21">
        <f t="shared" si="48"/>
        <v>999999</v>
      </c>
      <c r="U111" s="21">
        <f t="shared" si="49"/>
        <v>999999</v>
      </c>
      <c r="V111" s="21">
        <f t="shared" si="50"/>
        <v>999999</v>
      </c>
      <c r="W111" s="21">
        <f t="shared" si="51"/>
        <v>87152.639999999999</v>
      </c>
      <c r="X111" s="21">
        <f t="shared" si="52"/>
        <v>999999</v>
      </c>
      <c r="Y111" s="21">
        <f t="shared" si="53"/>
        <v>999999</v>
      </c>
      <c r="Z111" s="21">
        <f t="shared" si="54"/>
        <v>999999</v>
      </c>
      <c r="AA111" s="21">
        <f t="shared" si="55"/>
        <v>999999</v>
      </c>
      <c r="AB111" s="21">
        <f t="shared" si="56"/>
        <v>999999</v>
      </c>
      <c r="AC111" s="21">
        <f t="shared" si="57"/>
        <v>20</v>
      </c>
      <c r="AD111" s="21">
        <f t="shared" si="58"/>
        <v>283.7</v>
      </c>
      <c r="AE111" s="21">
        <f t="shared" si="59"/>
        <v>10</v>
      </c>
      <c r="AF111" s="21">
        <f t="shared" si="60"/>
        <v>20</v>
      </c>
      <c r="AG111" s="21">
        <f t="shared" si="61"/>
        <v>999999</v>
      </c>
      <c r="AH111" s="21">
        <f t="shared" si="62"/>
        <v>30</v>
      </c>
      <c r="AI111" s="21">
        <f t="shared" si="63"/>
        <v>60</v>
      </c>
      <c r="AJ111" s="21">
        <f t="shared" si="64"/>
        <v>999999</v>
      </c>
    </row>
    <row r="112" spans="9:36" x14ac:dyDescent="0.25">
      <c r="I112" s="21">
        <f t="shared" si="38"/>
        <v>4470</v>
      </c>
      <c r="J112" s="21">
        <f t="shared" si="39"/>
        <v>999999</v>
      </c>
      <c r="K112" s="21">
        <f t="shared" si="37"/>
        <v>30</v>
      </c>
      <c r="L112" s="21">
        <f t="shared" si="40"/>
        <v>999999</v>
      </c>
      <c r="M112" s="21">
        <f t="shared" si="41"/>
        <v>50</v>
      </c>
      <c r="N112" s="21">
        <f t="shared" si="42"/>
        <v>80</v>
      </c>
      <c r="O112" s="21">
        <f t="shared" si="43"/>
        <v>999999</v>
      </c>
      <c r="P112" s="21">
        <f t="shared" si="44"/>
        <v>4470</v>
      </c>
      <c r="Q112" s="21">
        <f t="shared" si="45"/>
        <v>15</v>
      </c>
      <c r="R112" s="21">
        <f t="shared" si="46"/>
        <v>25</v>
      </c>
      <c r="S112" s="21">
        <f t="shared" si="47"/>
        <v>45</v>
      </c>
      <c r="T112" s="21">
        <f t="shared" si="48"/>
        <v>999999</v>
      </c>
      <c r="U112" s="21">
        <f t="shared" si="49"/>
        <v>999999</v>
      </c>
      <c r="V112" s="21">
        <f t="shared" si="50"/>
        <v>999999</v>
      </c>
      <c r="W112" s="21">
        <f t="shared" si="51"/>
        <v>68659.199999999997</v>
      </c>
      <c r="X112" s="21">
        <f t="shared" si="52"/>
        <v>999999</v>
      </c>
      <c r="Y112" s="21">
        <f t="shared" si="53"/>
        <v>999999</v>
      </c>
      <c r="Z112" s="21">
        <f t="shared" si="54"/>
        <v>999999</v>
      </c>
      <c r="AA112" s="21">
        <f t="shared" si="55"/>
        <v>999999</v>
      </c>
      <c r="AB112" s="21">
        <f t="shared" si="56"/>
        <v>999999</v>
      </c>
      <c r="AC112" s="21">
        <f t="shared" si="57"/>
        <v>20</v>
      </c>
      <c r="AD112" s="21">
        <f t="shared" si="58"/>
        <v>223.5</v>
      </c>
      <c r="AE112" s="21">
        <f t="shared" si="59"/>
        <v>10</v>
      </c>
      <c r="AF112" s="21">
        <f t="shared" si="60"/>
        <v>20</v>
      </c>
      <c r="AG112" s="21">
        <f t="shared" si="61"/>
        <v>999999</v>
      </c>
      <c r="AH112" s="21">
        <f t="shared" si="62"/>
        <v>30</v>
      </c>
      <c r="AI112" s="21">
        <f t="shared" si="63"/>
        <v>60</v>
      </c>
      <c r="AJ112" s="21">
        <f t="shared" si="64"/>
        <v>999999</v>
      </c>
    </row>
    <row r="113" spans="6:36" x14ac:dyDescent="0.25">
      <c r="I113" s="21">
        <f t="shared" si="38"/>
        <v>5216</v>
      </c>
      <c r="J113" s="21">
        <f t="shared" si="39"/>
        <v>999999</v>
      </c>
      <c r="K113" s="21">
        <f t="shared" si="37"/>
        <v>30</v>
      </c>
      <c r="L113" s="21">
        <f t="shared" si="40"/>
        <v>999999</v>
      </c>
      <c r="M113" s="21">
        <f t="shared" si="41"/>
        <v>50</v>
      </c>
      <c r="N113" s="21">
        <f t="shared" si="42"/>
        <v>80</v>
      </c>
      <c r="O113" s="21">
        <f t="shared" si="43"/>
        <v>999999</v>
      </c>
      <c r="P113" s="21">
        <f t="shared" si="44"/>
        <v>5216</v>
      </c>
      <c r="Q113" s="21">
        <f t="shared" si="45"/>
        <v>15</v>
      </c>
      <c r="R113" s="21">
        <f t="shared" si="46"/>
        <v>25</v>
      </c>
      <c r="S113" s="21">
        <f t="shared" si="47"/>
        <v>45</v>
      </c>
      <c r="T113" s="21">
        <f t="shared" si="48"/>
        <v>999999</v>
      </c>
      <c r="U113" s="21">
        <f t="shared" si="49"/>
        <v>999999</v>
      </c>
      <c r="V113" s="21">
        <f t="shared" si="50"/>
        <v>999999</v>
      </c>
      <c r="W113" s="21">
        <f t="shared" si="51"/>
        <v>80117.759999999995</v>
      </c>
      <c r="X113" s="21">
        <f t="shared" si="52"/>
        <v>999999</v>
      </c>
      <c r="Y113" s="21">
        <f t="shared" si="53"/>
        <v>999999</v>
      </c>
      <c r="Z113" s="21">
        <f t="shared" si="54"/>
        <v>999999</v>
      </c>
      <c r="AA113" s="21">
        <f t="shared" si="55"/>
        <v>999999</v>
      </c>
      <c r="AB113" s="21">
        <f t="shared" si="56"/>
        <v>999999</v>
      </c>
      <c r="AC113" s="21">
        <f t="shared" si="57"/>
        <v>20</v>
      </c>
      <c r="AD113" s="21">
        <f t="shared" si="58"/>
        <v>260.8</v>
      </c>
      <c r="AE113" s="21">
        <f t="shared" si="59"/>
        <v>10</v>
      </c>
      <c r="AF113" s="21">
        <f t="shared" si="60"/>
        <v>20</v>
      </c>
      <c r="AG113" s="21">
        <f t="shared" si="61"/>
        <v>999999</v>
      </c>
      <c r="AH113" s="21">
        <f t="shared" si="62"/>
        <v>30</v>
      </c>
      <c r="AI113" s="21">
        <f t="shared" si="63"/>
        <v>60</v>
      </c>
      <c r="AJ113" s="21">
        <f t="shared" si="64"/>
        <v>999999</v>
      </c>
    </row>
    <row r="114" spans="6:36" x14ac:dyDescent="0.25">
      <c r="I114" s="21">
        <f t="shared" si="38"/>
        <v>4174</v>
      </c>
      <c r="J114" s="21">
        <f t="shared" si="39"/>
        <v>999999</v>
      </c>
      <c r="K114" s="21">
        <f t="shared" si="37"/>
        <v>30</v>
      </c>
      <c r="L114" s="21">
        <f t="shared" si="40"/>
        <v>999999</v>
      </c>
      <c r="M114" s="21">
        <f t="shared" si="41"/>
        <v>50</v>
      </c>
      <c r="N114" s="21">
        <f t="shared" si="42"/>
        <v>80</v>
      </c>
      <c r="O114" s="21">
        <f t="shared" si="43"/>
        <v>999999</v>
      </c>
      <c r="P114" s="21">
        <f t="shared" si="44"/>
        <v>4174</v>
      </c>
      <c r="Q114" s="21">
        <f t="shared" si="45"/>
        <v>15</v>
      </c>
      <c r="R114" s="21">
        <f t="shared" si="46"/>
        <v>25</v>
      </c>
      <c r="S114" s="21">
        <f t="shared" si="47"/>
        <v>45</v>
      </c>
      <c r="T114" s="21">
        <f t="shared" si="48"/>
        <v>999999</v>
      </c>
      <c r="U114" s="21">
        <f t="shared" si="49"/>
        <v>999999</v>
      </c>
      <c r="V114" s="21">
        <f t="shared" si="50"/>
        <v>999999</v>
      </c>
      <c r="W114" s="21">
        <f t="shared" si="51"/>
        <v>64112.639999999999</v>
      </c>
      <c r="X114" s="21">
        <f t="shared" si="52"/>
        <v>999999</v>
      </c>
      <c r="Y114" s="21">
        <f t="shared" si="53"/>
        <v>999999</v>
      </c>
      <c r="Z114" s="21">
        <f t="shared" si="54"/>
        <v>999999</v>
      </c>
      <c r="AA114" s="21">
        <f t="shared" si="55"/>
        <v>999999</v>
      </c>
      <c r="AB114" s="21">
        <f t="shared" si="56"/>
        <v>999999</v>
      </c>
      <c r="AC114" s="21">
        <f t="shared" si="57"/>
        <v>20</v>
      </c>
      <c r="AD114" s="21">
        <f t="shared" si="58"/>
        <v>208.70000000000002</v>
      </c>
      <c r="AE114" s="21">
        <f t="shared" si="59"/>
        <v>10</v>
      </c>
      <c r="AF114" s="21">
        <f t="shared" si="60"/>
        <v>20</v>
      </c>
      <c r="AG114" s="21">
        <f t="shared" si="61"/>
        <v>999999</v>
      </c>
      <c r="AH114" s="21">
        <f t="shared" si="62"/>
        <v>30</v>
      </c>
      <c r="AI114" s="21">
        <f t="shared" si="63"/>
        <v>60</v>
      </c>
      <c r="AJ114" s="21">
        <f t="shared" si="64"/>
        <v>999999</v>
      </c>
    </row>
    <row r="115" spans="6:36" x14ac:dyDescent="0.25">
      <c r="I115" s="21">
        <f t="shared" si="38"/>
        <v>4590</v>
      </c>
      <c r="J115" s="21">
        <f t="shared" si="39"/>
        <v>999999</v>
      </c>
      <c r="K115" s="21">
        <f t="shared" si="37"/>
        <v>30</v>
      </c>
      <c r="L115" s="21">
        <f t="shared" si="40"/>
        <v>999999</v>
      </c>
      <c r="M115" s="21">
        <f t="shared" si="41"/>
        <v>50</v>
      </c>
      <c r="N115" s="21">
        <f t="shared" si="42"/>
        <v>80</v>
      </c>
      <c r="O115" s="21">
        <f t="shared" si="43"/>
        <v>999999</v>
      </c>
      <c r="P115" s="21">
        <f t="shared" si="44"/>
        <v>4590</v>
      </c>
      <c r="Q115" s="21">
        <f t="shared" si="45"/>
        <v>15</v>
      </c>
      <c r="R115" s="21">
        <f t="shared" si="46"/>
        <v>25</v>
      </c>
      <c r="S115" s="21">
        <f t="shared" si="47"/>
        <v>45</v>
      </c>
      <c r="T115" s="21">
        <f t="shared" si="48"/>
        <v>999999</v>
      </c>
      <c r="U115" s="21">
        <f t="shared" si="49"/>
        <v>999999</v>
      </c>
      <c r="V115" s="21">
        <f t="shared" si="50"/>
        <v>999999</v>
      </c>
      <c r="W115" s="21">
        <f t="shared" si="51"/>
        <v>70502.399999999994</v>
      </c>
      <c r="X115" s="21">
        <f t="shared" si="52"/>
        <v>999999</v>
      </c>
      <c r="Y115" s="21">
        <f t="shared" si="53"/>
        <v>999999</v>
      </c>
      <c r="Z115" s="21">
        <f t="shared" si="54"/>
        <v>999999</v>
      </c>
      <c r="AA115" s="21">
        <f t="shared" si="55"/>
        <v>999999</v>
      </c>
      <c r="AB115" s="21">
        <f t="shared" si="56"/>
        <v>999999</v>
      </c>
      <c r="AC115" s="21">
        <f t="shared" si="57"/>
        <v>20</v>
      </c>
      <c r="AD115" s="21">
        <f t="shared" si="58"/>
        <v>229.5</v>
      </c>
      <c r="AE115" s="21">
        <f t="shared" si="59"/>
        <v>10</v>
      </c>
      <c r="AF115" s="21">
        <f t="shared" si="60"/>
        <v>20</v>
      </c>
      <c r="AG115" s="21">
        <f t="shared" si="61"/>
        <v>999999</v>
      </c>
      <c r="AH115" s="21">
        <f t="shared" si="62"/>
        <v>30</v>
      </c>
      <c r="AI115" s="21">
        <f t="shared" si="63"/>
        <v>60</v>
      </c>
      <c r="AJ115" s="21">
        <f t="shared" si="64"/>
        <v>999999</v>
      </c>
    </row>
    <row r="116" spans="6:36" x14ac:dyDescent="0.25">
      <c r="H116" s="30" t="s">
        <v>1</v>
      </c>
      <c r="I116" s="69">
        <f>SUM(I92:I115)</f>
        <v>120900</v>
      </c>
      <c r="J116" s="69">
        <f t="shared" ref="J116:AJ116" si="65">SUM(J92:J115)</f>
        <v>23999976</v>
      </c>
      <c r="K116" s="69">
        <f t="shared" si="65"/>
        <v>720</v>
      </c>
      <c r="L116" s="69">
        <f t="shared" si="65"/>
        <v>23999976</v>
      </c>
      <c r="M116" s="69">
        <f t="shared" si="65"/>
        <v>1200</v>
      </c>
      <c r="N116" s="69">
        <f t="shared" si="65"/>
        <v>1920</v>
      </c>
      <c r="O116" s="69">
        <f t="shared" si="65"/>
        <v>23999976</v>
      </c>
      <c r="P116" s="69">
        <f t="shared" si="65"/>
        <v>120900</v>
      </c>
      <c r="Q116" s="69">
        <f t="shared" si="65"/>
        <v>360</v>
      </c>
      <c r="R116" s="69">
        <f t="shared" si="65"/>
        <v>600</v>
      </c>
      <c r="S116" s="69">
        <f t="shared" si="65"/>
        <v>1080</v>
      </c>
      <c r="T116" s="69">
        <f t="shared" si="65"/>
        <v>23999976</v>
      </c>
      <c r="U116" s="69">
        <f t="shared" si="65"/>
        <v>23999976</v>
      </c>
      <c r="V116" s="69">
        <f t="shared" si="65"/>
        <v>23999976</v>
      </c>
      <c r="W116" s="69">
        <f t="shared" si="65"/>
        <v>1857023.9999999995</v>
      </c>
      <c r="X116" s="69">
        <f t="shared" si="65"/>
        <v>23999976</v>
      </c>
      <c r="Y116" s="69">
        <f t="shared" si="65"/>
        <v>23999976</v>
      </c>
      <c r="Z116" s="69">
        <f t="shared" si="65"/>
        <v>23999976</v>
      </c>
      <c r="AA116" s="69">
        <f t="shared" si="65"/>
        <v>23999976</v>
      </c>
      <c r="AB116" s="69">
        <f t="shared" si="65"/>
        <v>23999976</v>
      </c>
      <c r="AC116" s="69">
        <f t="shared" si="65"/>
        <v>480</v>
      </c>
      <c r="AD116" s="69">
        <f t="shared" si="65"/>
        <v>6045</v>
      </c>
      <c r="AE116" s="69">
        <f t="shared" si="65"/>
        <v>240</v>
      </c>
      <c r="AF116" s="69">
        <f t="shared" si="65"/>
        <v>480</v>
      </c>
      <c r="AG116" s="69">
        <f t="shared" si="65"/>
        <v>23999976</v>
      </c>
      <c r="AH116" s="69">
        <f t="shared" si="65"/>
        <v>720</v>
      </c>
      <c r="AI116" s="69">
        <f t="shared" si="65"/>
        <v>1440</v>
      </c>
      <c r="AJ116" s="69">
        <f t="shared" si="65"/>
        <v>23999976</v>
      </c>
    </row>
    <row r="117" spans="6:36" x14ac:dyDescent="0.25">
      <c r="I117" s="21"/>
      <c r="P117" s="21"/>
      <c r="W117" s="21"/>
    </row>
    <row r="118" spans="6:36" x14ac:dyDescent="0.25">
      <c r="I118" s="21"/>
      <c r="P118" s="21"/>
      <c r="W118" s="21"/>
    </row>
    <row r="119" spans="6:36" ht="15.75" thickBot="1" x14ac:dyDescent="0.3">
      <c r="H119" t="s">
        <v>6</v>
      </c>
      <c r="I119" s="21"/>
    </row>
    <row r="120" spans="6:36" ht="15.75" thickBot="1" x14ac:dyDescent="0.3">
      <c r="F120" s="3">
        <f>IF(I120=1,HLOOKUP(H120,I33:I34,2,0),IF(J120=1,HLOOKUP(H120,J33:J34,2,0),IF(K120=1,HLOOKUP(H120,K33:K34,2,0),0)))</f>
        <v>0</v>
      </c>
      <c r="H120" t="s">
        <v>62</v>
      </c>
      <c r="I120" s="40">
        <v>0</v>
      </c>
      <c r="J120" s="41">
        <v>0</v>
      </c>
      <c r="K120" s="42">
        <v>0</v>
      </c>
      <c r="L120" s="4"/>
      <c r="M120" s="46"/>
      <c r="N120" s="4"/>
      <c r="P120" s="3">
        <f>SUM(I120:K120)</f>
        <v>0</v>
      </c>
      <c r="Q120" s="3">
        <f>SUM(P123,P133,P138,P128)</f>
        <v>0</v>
      </c>
      <c r="R120" s="5" t="s">
        <v>2</v>
      </c>
      <c r="S120">
        <v>1</v>
      </c>
    </row>
    <row r="121" spans="6:36" ht="15.75" thickBot="1" x14ac:dyDescent="0.3">
      <c r="H121" t="s">
        <v>5</v>
      </c>
      <c r="I121" s="43">
        <v>0</v>
      </c>
      <c r="J121" s="44">
        <v>0</v>
      </c>
      <c r="K121" s="45">
        <v>0</v>
      </c>
      <c r="L121" s="4"/>
      <c r="M121" s="46"/>
      <c r="N121" s="4"/>
      <c r="O121" s="3"/>
      <c r="P121" s="3">
        <f>SUM(I121:K121)</f>
        <v>0</v>
      </c>
    </row>
    <row r="122" spans="6:36" ht="15.75" thickBot="1" x14ac:dyDescent="0.3">
      <c r="H122" t="s">
        <v>4</v>
      </c>
      <c r="I122" s="40">
        <v>0</v>
      </c>
      <c r="J122" s="41">
        <v>0</v>
      </c>
      <c r="K122" s="41">
        <v>0</v>
      </c>
      <c r="L122" s="41">
        <v>0</v>
      </c>
      <c r="M122" s="41">
        <v>0</v>
      </c>
      <c r="N122" s="59">
        <v>0</v>
      </c>
      <c r="O122" s="42">
        <v>0</v>
      </c>
      <c r="P122" s="3">
        <f>SUM(I122:O122)</f>
        <v>0</v>
      </c>
      <c r="Q122" s="46"/>
      <c r="R122" s="4"/>
    </row>
    <row r="123" spans="6:36" x14ac:dyDescent="0.25">
      <c r="P123" s="3">
        <f>PRODUCT(P120:P122)</f>
        <v>0</v>
      </c>
    </row>
    <row r="124" spans="6:36" ht="15.75" thickBot="1" x14ac:dyDescent="0.3">
      <c r="H124" t="s">
        <v>59</v>
      </c>
      <c r="I124" s="21"/>
      <c r="P124" s="3"/>
    </row>
    <row r="125" spans="6:36" ht="15.75" thickBot="1" x14ac:dyDescent="0.3">
      <c r="H125" t="s">
        <v>58</v>
      </c>
      <c r="I125" s="40">
        <v>0</v>
      </c>
      <c r="J125" s="40">
        <v>0</v>
      </c>
      <c r="K125" s="40">
        <v>0</v>
      </c>
      <c r="L125" s="13"/>
      <c r="M125" s="13"/>
      <c r="N125" s="13"/>
      <c r="O125" s="13"/>
      <c r="P125" s="3">
        <f>SUM(I125:K125)</f>
        <v>0</v>
      </c>
    </row>
    <row r="126" spans="6:36" ht="15.75" thickBot="1" x14ac:dyDescent="0.3">
      <c r="H126" t="s">
        <v>5</v>
      </c>
      <c r="I126" s="40">
        <v>0</v>
      </c>
      <c r="J126" s="40">
        <v>0</v>
      </c>
      <c r="K126" s="40">
        <v>0</v>
      </c>
      <c r="L126" s="13"/>
      <c r="M126" s="13"/>
      <c r="N126" s="13"/>
      <c r="O126" s="13"/>
      <c r="P126" s="3">
        <f t="shared" ref="P126" si="66">SUM(I126:K126)</f>
        <v>0</v>
      </c>
    </row>
    <row r="127" spans="6:36" ht="15.75" thickBot="1" x14ac:dyDescent="0.3">
      <c r="H127" t="s">
        <v>4</v>
      </c>
      <c r="I127" s="40">
        <v>0</v>
      </c>
      <c r="J127" s="40">
        <v>0</v>
      </c>
      <c r="K127" s="40">
        <v>0</v>
      </c>
      <c r="L127" s="40">
        <v>0</v>
      </c>
      <c r="M127" s="40">
        <v>0</v>
      </c>
      <c r="N127" s="40">
        <v>0</v>
      </c>
      <c r="O127" s="40">
        <v>0</v>
      </c>
      <c r="P127" s="3">
        <f>SUM(I127:O127)</f>
        <v>0</v>
      </c>
    </row>
    <row r="128" spans="6:36" x14ac:dyDescent="0.25">
      <c r="I128" s="13"/>
      <c r="J128" s="13"/>
      <c r="K128" s="13"/>
      <c r="L128" s="13"/>
      <c r="M128" s="13"/>
      <c r="N128" s="13"/>
      <c r="O128" s="13"/>
      <c r="P128" s="3">
        <f>PRODUCT(P125:P127)</f>
        <v>0</v>
      </c>
    </row>
    <row r="129" spans="8:16" ht="15.75" thickBot="1" x14ac:dyDescent="0.3">
      <c r="H129" t="s">
        <v>60</v>
      </c>
      <c r="I129" s="13"/>
      <c r="J129" s="13"/>
      <c r="K129" s="13"/>
      <c r="L129" s="13"/>
      <c r="M129" s="13"/>
      <c r="N129" s="13"/>
      <c r="O129" s="13"/>
      <c r="P129" s="3"/>
    </row>
    <row r="130" spans="8:16" ht="15.75" thickBot="1" x14ac:dyDescent="0.3">
      <c r="H130" t="s">
        <v>58</v>
      </c>
      <c r="I130" s="60">
        <v>0</v>
      </c>
      <c r="J130" s="60">
        <v>0</v>
      </c>
      <c r="K130" s="60">
        <v>0</v>
      </c>
      <c r="L130" s="13"/>
      <c r="M130" s="13"/>
      <c r="N130" s="13"/>
      <c r="O130" s="13"/>
      <c r="P130" s="3">
        <f>SUM(I130:K130)</f>
        <v>0</v>
      </c>
    </row>
    <row r="131" spans="8:16" ht="15.75" thickBot="1" x14ac:dyDescent="0.3">
      <c r="H131" t="s">
        <v>5</v>
      </c>
      <c r="I131" s="60">
        <v>0</v>
      </c>
      <c r="J131" s="60">
        <v>0</v>
      </c>
      <c r="K131" s="60">
        <v>0</v>
      </c>
      <c r="L131" s="13"/>
      <c r="M131" s="13"/>
      <c r="N131" s="13"/>
      <c r="O131" s="13"/>
      <c r="P131" s="3">
        <f t="shared" ref="P131" si="67">SUM(I131:K131)</f>
        <v>0</v>
      </c>
    </row>
    <row r="132" spans="8:16" ht="15.75" thickBot="1" x14ac:dyDescent="0.3">
      <c r="H132" t="s">
        <v>4</v>
      </c>
      <c r="I132" s="60">
        <v>0</v>
      </c>
      <c r="J132" s="60">
        <v>0</v>
      </c>
      <c r="K132" s="60">
        <v>0</v>
      </c>
      <c r="L132" s="60">
        <v>0</v>
      </c>
      <c r="M132" s="60">
        <v>0</v>
      </c>
      <c r="N132" s="60">
        <v>0</v>
      </c>
      <c r="O132" s="60">
        <v>0</v>
      </c>
      <c r="P132" s="3">
        <f>SUM(I132:O132)</f>
        <v>0</v>
      </c>
    </row>
    <row r="133" spans="8:16" x14ac:dyDescent="0.25">
      <c r="I133" s="13"/>
      <c r="J133" s="13"/>
      <c r="K133" s="13"/>
      <c r="L133" s="13"/>
      <c r="M133" s="13"/>
      <c r="N133" s="13"/>
      <c r="O133" s="13"/>
      <c r="P133" s="3">
        <f>PRODUCT(P130:P132)</f>
        <v>0</v>
      </c>
    </row>
    <row r="134" spans="8:16" ht="15.75" thickBot="1" x14ac:dyDescent="0.3">
      <c r="H134" t="s">
        <v>61</v>
      </c>
      <c r="I134" s="13"/>
      <c r="J134" s="13"/>
      <c r="K134" s="13"/>
      <c r="L134" s="13"/>
      <c r="M134" s="13"/>
      <c r="N134" s="13"/>
      <c r="O134" s="13"/>
      <c r="P134" s="3"/>
    </row>
    <row r="135" spans="8:16" ht="15.75" thickBot="1" x14ac:dyDescent="0.3">
      <c r="H135" t="s">
        <v>58</v>
      </c>
      <c r="I135" s="60">
        <v>0</v>
      </c>
      <c r="J135" s="61">
        <v>0</v>
      </c>
      <c r="L135" s="13"/>
      <c r="M135" s="13"/>
      <c r="N135" s="13"/>
      <c r="O135" s="13"/>
      <c r="P135" s="3">
        <f>SUM(I135:K135)</f>
        <v>0</v>
      </c>
    </row>
    <row r="136" spans="8:16" ht="15.75" thickBot="1" x14ac:dyDescent="0.3">
      <c r="H136" t="s">
        <v>5</v>
      </c>
      <c r="I136" s="60">
        <v>0</v>
      </c>
      <c r="J136" s="60">
        <v>0</v>
      </c>
      <c r="K136" s="60">
        <v>0</v>
      </c>
      <c r="L136" s="13"/>
      <c r="M136" s="13"/>
      <c r="N136" s="13"/>
      <c r="O136" s="13"/>
      <c r="P136" s="3">
        <f t="shared" ref="P136" si="68">SUM(I136:K136)</f>
        <v>0</v>
      </c>
    </row>
    <row r="137" spans="8:16" ht="15.75" thickBot="1" x14ac:dyDescent="0.3">
      <c r="H137" t="s">
        <v>4</v>
      </c>
      <c r="I137" s="60">
        <v>0</v>
      </c>
      <c r="J137" s="60">
        <v>0</v>
      </c>
      <c r="K137" s="60">
        <v>0</v>
      </c>
      <c r="L137" s="60">
        <v>0</v>
      </c>
      <c r="M137" s="60">
        <v>0</v>
      </c>
      <c r="N137" s="60">
        <v>0</v>
      </c>
      <c r="O137" s="60">
        <v>0</v>
      </c>
      <c r="P137" s="3">
        <f>SUM(I137:O137)</f>
        <v>0</v>
      </c>
    </row>
    <row r="138" spans="8:16" x14ac:dyDescent="0.25">
      <c r="I138" s="13"/>
      <c r="J138" s="13"/>
      <c r="K138" s="13"/>
      <c r="L138" s="13"/>
      <c r="M138" s="13"/>
      <c r="N138" s="13"/>
      <c r="O138" s="13"/>
      <c r="P138" s="3">
        <f>PRODUCT(P135:P137)</f>
        <v>0</v>
      </c>
    </row>
    <row r="139" spans="8:16" x14ac:dyDescent="0.25">
      <c r="H139" t="s">
        <v>0</v>
      </c>
      <c r="I139" s="13">
        <f>(SUMPRODUCT($I$120:$K$120,$I$59:$K$59)+SUMPRODUCT($I$121:$K$121,$I$88:$K$88)+SUMPRODUCT($I$122:$O$122,$I$116:$O$116))+(SUMPRODUCT(I130:K130,sprintvoice)+SUMPRODUCT(I131:K131,sprinttext)+SUMPRODUCT(I132:O132,sprintdata))+(SUMPRODUCT(I135:J135,tmobilevoice)+SUMPRODUCT(I136:K136,tmobiletext)+SUMPRODUCT(I137:O137,tmobiledata))+(SUMPRODUCT(I125:K125,attvoice)+SUMPRODUCT(I126:K126,atttext)+SUMPRODUCT(I127:O127,attdata))</f>
        <v>0</v>
      </c>
    </row>
    <row r="141" spans="8:16" ht="15.75" thickBot="1" x14ac:dyDescent="0.3">
      <c r="I141" t="s">
        <v>58</v>
      </c>
      <c r="J141" t="s">
        <v>5</v>
      </c>
      <c r="K141" t="s">
        <v>4</v>
      </c>
    </row>
    <row r="142" spans="8:16" x14ac:dyDescent="0.25">
      <c r="H142" t="s">
        <v>6</v>
      </c>
      <c r="I142" s="48">
        <v>0</v>
      </c>
      <c r="J142" s="49">
        <v>0</v>
      </c>
      <c r="K142" s="50">
        <v>0</v>
      </c>
      <c r="L142" s="51">
        <f>PRODUCT(I142:K142)</f>
        <v>0</v>
      </c>
      <c r="M142" s="52">
        <f>SUM(L142:L145)</f>
        <v>0</v>
      </c>
      <c r="N142" s="9" t="s">
        <v>2</v>
      </c>
      <c r="O142">
        <v>1</v>
      </c>
    </row>
    <row r="143" spans="8:16" x14ac:dyDescent="0.25">
      <c r="H143" t="s">
        <v>63</v>
      </c>
      <c r="I143" s="53">
        <v>0</v>
      </c>
      <c r="J143" s="54">
        <v>0</v>
      </c>
      <c r="K143" s="55">
        <v>0</v>
      </c>
      <c r="L143" s="51">
        <f t="shared" ref="L143:L145" si="69">PRODUCT(I143:K143)</f>
        <v>0</v>
      </c>
      <c r="M143" s="52"/>
      <c r="N143" s="2"/>
    </row>
    <row r="144" spans="8:16" x14ac:dyDescent="0.25">
      <c r="H144" t="s">
        <v>64</v>
      </c>
      <c r="I144" s="53">
        <v>0</v>
      </c>
      <c r="J144" s="54">
        <v>0</v>
      </c>
      <c r="K144" s="55">
        <v>0</v>
      </c>
      <c r="L144" s="51">
        <f t="shared" si="69"/>
        <v>0</v>
      </c>
      <c r="M144" s="52"/>
      <c r="N144" s="2"/>
    </row>
    <row r="145" spans="8:17" ht="15.75" thickBot="1" x14ac:dyDescent="0.3">
      <c r="H145" t="s">
        <v>65</v>
      </c>
      <c r="I145" s="56">
        <v>0</v>
      </c>
      <c r="J145" s="57">
        <v>0</v>
      </c>
      <c r="K145" s="58">
        <v>0</v>
      </c>
      <c r="L145" s="51">
        <f t="shared" si="69"/>
        <v>0</v>
      </c>
      <c r="M145" s="52"/>
      <c r="N145" s="2"/>
    </row>
    <row r="146" spans="8:17" x14ac:dyDescent="0.25">
      <c r="I146" s="51">
        <f>PRODUCT(I142:I145)</f>
        <v>0</v>
      </c>
      <c r="J146" s="51">
        <f t="shared" ref="J146:K146" si="70">PRODUCT(J142:J145)</f>
        <v>0</v>
      </c>
      <c r="K146" s="51">
        <f t="shared" si="70"/>
        <v>0</v>
      </c>
      <c r="L146" s="12"/>
      <c r="M146" s="12"/>
    </row>
    <row r="147" spans="8:17" x14ac:dyDescent="0.25">
      <c r="I147" s="9" t="s">
        <v>2</v>
      </c>
      <c r="J147" s="9" t="s">
        <v>2</v>
      </c>
      <c r="K147" s="9" t="s">
        <v>2</v>
      </c>
    </row>
    <row r="148" spans="8:17" x14ac:dyDescent="0.25">
      <c r="I148" s="2">
        <v>0</v>
      </c>
      <c r="J148" s="2">
        <v>0</v>
      </c>
      <c r="K148" s="2">
        <v>0</v>
      </c>
    </row>
    <row r="150" spans="8:17" x14ac:dyDescent="0.25">
      <c r="I150">
        <v>5</v>
      </c>
      <c r="J150">
        <v>8</v>
      </c>
      <c r="K150">
        <v>9</v>
      </c>
    </row>
    <row r="151" spans="8:17" x14ac:dyDescent="0.25">
      <c r="I151">
        <v>2</v>
      </c>
      <c r="J151">
        <v>1</v>
      </c>
      <c r="K151">
        <v>3</v>
      </c>
    </row>
    <row r="152" spans="8:17" x14ac:dyDescent="0.25">
      <c r="I152">
        <v>9</v>
      </c>
      <c r="J152">
        <v>5</v>
      </c>
      <c r="K152">
        <v>4</v>
      </c>
    </row>
    <row r="153" spans="8:17" x14ac:dyDescent="0.25">
      <c r="I153">
        <v>2</v>
      </c>
      <c r="J153">
        <v>15</v>
      </c>
      <c r="K153">
        <v>8</v>
      </c>
    </row>
    <row r="154" spans="8:17" ht="15.75" thickBot="1" x14ac:dyDescent="0.3"/>
    <row r="155" spans="8:17" ht="15.75" thickBot="1" x14ac:dyDescent="0.3">
      <c r="H155" s="47">
        <f>SUMPRODUCT(I142:K145,I150:K153)</f>
        <v>0</v>
      </c>
    </row>
    <row r="157" spans="8:17" x14ac:dyDescent="0.25">
      <c r="I157" t="s">
        <v>66</v>
      </c>
      <c r="J157" t="s">
        <v>66</v>
      </c>
      <c r="K157" t="s">
        <v>66</v>
      </c>
      <c r="L157" t="s">
        <v>67</v>
      </c>
      <c r="M157" t="s">
        <v>67</v>
      </c>
      <c r="N157" t="s">
        <v>67</v>
      </c>
      <c r="O157" t="s">
        <v>68</v>
      </c>
      <c r="P157" t="s">
        <v>68</v>
      </c>
      <c r="Q157" t="s">
        <v>68</v>
      </c>
    </row>
    <row r="158" spans="8:17" x14ac:dyDescent="0.25">
      <c r="H158" t="s">
        <v>6</v>
      </c>
      <c r="I158">
        <v>0</v>
      </c>
      <c r="J158">
        <v>0</v>
      </c>
      <c r="K158">
        <v>0</v>
      </c>
      <c r="L158">
        <v>0</v>
      </c>
      <c r="M158">
        <v>0</v>
      </c>
      <c r="N158">
        <v>0</v>
      </c>
      <c r="O158">
        <v>0</v>
      </c>
      <c r="P158">
        <v>0</v>
      </c>
      <c r="Q158">
        <v>0</v>
      </c>
    </row>
    <row r="159" spans="8:17" x14ac:dyDescent="0.25">
      <c r="H159" t="s">
        <v>63</v>
      </c>
      <c r="I159">
        <v>0</v>
      </c>
      <c r="J159">
        <v>0</v>
      </c>
      <c r="K159">
        <v>0</v>
      </c>
      <c r="L159">
        <v>0</v>
      </c>
      <c r="M159">
        <v>0</v>
      </c>
      <c r="N159">
        <v>0</v>
      </c>
      <c r="O159">
        <v>0</v>
      </c>
      <c r="P159">
        <v>0</v>
      </c>
      <c r="Q159">
        <v>0</v>
      </c>
    </row>
    <row r="160" spans="8:17" x14ac:dyDescent="0.25">
      <c r="H160" t="s">
        <v>64</v>
      </c>
      <c r="I160">
        <v>0</v>
      </c>
      <c r="J160">
        <v>0</v>
      </c>
      <c r="K160">
        <v>0</v>
      </c>
      <c r="L160">
        <v>0</v>
      </c>
      <c r="M160">
        <v>0</v>
      </c>
      <c r="N160">
        <v>0</v>
      </c>
      <c r="O160">
        <v>0</v>
      </c>
      <c r="P160">
        <v>0</v>
      </c>
      <c r="Q160">
        <v>0</v>
      </c>
    </row>
    <row r="161" spans="8:19" x14ac:dyDescent="0.25">
      <c r="H161" t="s">
        <v>65</v>
      </c>
      <c r="I161">
        <v>0</v>
      </c>
      <c r="J161">
        <v>0</v>
      </c>
      <c r="K161">
        <v>0</v>
      </c>
      <c r="L161">
        <v>0</v>
      </c>
      <c r="M161">
        <v>0</v>
      </c>
      <c r="N161">
        <v>0</v>
      </c>
      <c r="O161">
        <v>0</v>
      </c>
      <c r="P161">
        <v>0</v>
      </c>
      <c r="Q161">
        <v>0</v>
      </c>
    </row>
    <row r="162" spans="8:19" x14ac:dyDescent="0.25">
      <c r="K162">
        <f>SUM(I158:K161)</f>
        <v>0</v>
      </c>
      <c r="L162" s="5" t="s">
        <v>2</v>
      </c>
      <c r="M162">
        <v>1</v>
      </c>
      <c r="N162">
        <f>SUM(L158:N161)</f>
        <v>0</v>
      </c>
      <c r="O162" s="5" t="s">
        <v>2</v>
      </c>
      <c r="P162">
        <v>1</v>
      </c>
      <c r="Q162">
        <f>SUM(O158:Q161)</f>
        <v>0</v>
      </c>
      <c r="R162" s="5" t="s">
        <v>2</v>
      </c>
      <c r="S162">
        <v>1</v>
      </c>
    </row>
    <row r="164" spans="8:19" x14ac:dyDescent="0.25">
      <c r="I164" t="s">
        <v>66</v>
      </c>
      <c r="J164" t="s">
        <v>66</v>
      </c>
      <c r="K164" t="s">
        <v>66</v>
      </c>
      <c r="L164" t="s">
        <v>67</v>
      </c>
      <c r="M164" t="s">
        <v>67</v>
      </c>
      <c r="N164" t="s">
        <v>67</v>
      </c>
      <c r="O164" t="s">
        <v>68</v>
      </c>
      <c r="P164" t="s">
        <v>68</v>
      </c>
      <c r="Q164" t="s">
        <v>68</v>
      </c>
    </row>
    <row r="165" spans="8:19" x14ac:dyDescent="0.25">
      <c r="H165" t="s">
        <v>6</v>
      </c>
      <c r="I165">
        <v>635</v>
      </c>
      <c r="J165">
        <v>63</v>
      </c>
      <c r="K165">
        <v>7548</v>
      </c>
      <c r="L165">
        <v>746</v>
      </c>
      <c r="M165">
        <v>856</v>
      </c>
      <c r="N165">
        <v>436</v>
      </c>
      <c r="O165">
        <v>674</v>
      </c>
      <c r="P165">
        <v>745</v>
      </c>
      <c r="Q165">
        <v>75</v>
      </c>
    </row>
    <row r="166" spans="8:19" x14ac:dyDescent="0.25">
      <c r="H166" t="s">
        <v>63</v>
      </c>
      <c r="I166">
        <v>653</v>
      </c>
      <c r="J166">
        <v>43</v>
      </c>
      <c r="K166">
        <v>56</v>
      </c>
      <c r="L166">
        <v>745</v>
      </c>
      <c r="M166">
        <v>36</v>
      </c>
      <c r="N166">
        <v>745</v>
      </c>
      <c r="O166">
        <v>63</v>
      </c>
      <c r="P166">
        <v>634</v>
      </c>
      <c r="Q166">
        <v>52</v>
      </c>
    </row>
    <row r="167" spans="8:19" x14ac:dyDescent="0.25">
      <c r="H167" t="s">
        <v>64</v>
      </c>
      <c r="I167">
        <v>65</v>
      </c>
      <c r="J167">
        <v>745</v>
      </c>
      <c r="K167">
        <v>63</v>
      </c>
      <c r="L167">
        <v>35</v>
      </c>
      <c r="M167">
        <v>457</v>
      </c>
      <c r="N167">
        <v>63</v>
      </c>
      <c r="O167">
        <v>643</v>
      </c>
      <c r="P167">
        <v>65</v>
      </c>
      <c r="Q167">
        <v>235</v>
      </c>
    </row>
    <row r="168" spans="8:19" x14ac:dyDescent="0.25">
      <c r="H168" t="s">
        <v>65</v>
      </c>
      <c r="I168">
        <v>54</v>
      </c>
      <c r="J168">
        <v>7235</v>
      </c>
      <c r="K168">
        <v>7452</v>
      </c>
      <c r="L168">
        <v>257</v>
      </c>
      <c r="M168">
        <v>36</v>
      </c>
      <c r="N168">
        <v>56</v>
      </c>
      <c r="O168">
        <v>63</v>
      </c>
      <c r="P168">
        <v>25</v>
      </c>
      <c r="Q168">
        <v>73</v>
      </c>
    </row>
    <row r="171" spans="8:19" x14ac:dyDescent="0.25">
      <c r="H171" t="s">
        <v>69</v>
      </c>
      <c r="I171">
        <f>SUMPRODUCT(I158:Q161,I165:Q168)</f>
        <v>0</v>
      </c>
    </row>
  </sheetData>
  <mergeCells count="12">
    <mergeCell ref="C60:E60"/>
    <mergeCell ref="I62:K62"/>
    <mergeCell ref="L62:N62"/>
    <mergeCell ref="O62:Q62"/>
    <mergeCell ref="R62:T62"/>
    <mergeCell ref="I90:O90"/>
    <mergeCell ref="P90:V90"/>
    <mergeCell ref="W90:AC90"/>
    <mergeCell ref="AD90:AJ90"/>
    <mergeCell ref="L33:N33"/>
    <mergeCell ref="O33:Q33"/>
    <mergeCell ref="R33:S3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43"/>
  <sheetViews>
    <sheetView workbookViewId="0"/>
  </sheetViews>
  <sheetFormatPr defaultRowHeight="15" x14ac:dyDescent="0.25"/>
  <cols>
    <col min="1" max="3" width="36.7109375" customWidth="1"/>
  </cols>
  <sheetData>
    <row r="1" spans="1:16" x14ac:dyDescent="0.25">
      <c r="A1" s="1" t="s">
        <v>70</v>
      </c>
    </row>
    <row r="2" spans="1:16" x14ac:dyDescent="0.25">
      <c r="P2" t="e">
        <f ca="1">_xll.CB.RecalcCounterFN()</f>
        <v>#NAME?</v>
      </c>
    </row>
    <row r="3" spans="1:16" x14ac:dyDescent="0.25">
      <c r="A3" t="s">
        <v>71</v>
      </c>
      <c r="B3" t="s">
        <v>72</v>
      </c>
      <c r="C3">
        <v>0</v>
      </c>
    </row>
    <row r="4" spans="1:16" x14ac:dyDescent="0.25">
      <c r="A4" t="s">
        <v>73</v>
      </c>
    </row>
    <row r="5" spans="1:16" x14ac:dyDescent="0.25">
      <c r="A5" t="s">
        <v>74</v>
      </c>
    </row>
    <row r="7" spans="1:16" x14ac:dyDescent="0.25">
      <c r="A7" s="1" t="s">
        <v>75</v>
      </c>
      <c r="B7" t="s">
        <v>76</v>
      </c>
    </row>
    <row r="8" spans="1:16" x14ac:dyDescent="0.25">
      <c r="B8">
        <v>3</v>
      </c>
    </row>
    <row r="10" spans="1:16" x14ac:dyDescent="0.25">
      <c r="A10" t="s">
        <v>77</v>
      </c>
    </row>
    <row r="11" spans="1:16" x14ac:dyDescent="0.25">
      <c r="A11" t="e">
        <f>CB_DATA_!#REF!</f>
        <v>#REF!</v>
      </c>
      <c r="B11" t="e">
        <f>'Copy of Original'!#REF!</f>
        <v>#REF!</v>
      </c>
      <c r="C11" t="e">
        <f>Original!#REF!</f>
        <v>#REF!</v>
      </c>
    </row>
    <row r="13" spans="1:16" x14ac:dyDescent="0.25">
      <c r="A13" t="s">
        <v>78</v>
      </c>
    </row>
    <row r="14" spans="1:16" x14ac:dyDescent="0.25">
      <c r="A14" t="s">
        <v>82</v>
      </c>
      <c r="B14" s="62" t="s">
        <v>86</v>
      </c>
      <c r="C14" s="87" t="s">
        <v>109</v>
      </c>
    </row>
    <row r="16" spans="1:16" x14ac:dyDescent="0.25">
      <c r="A16" t="s">
        <v>79</v>
      </c>
    </row>
    <row r="19" spans="1:3" x14ac:dyDescent="0.25">
      <c r="A19" t="s">
        <v>80</v>
      </c>
    </row>
    <row r="20" spans="1:3" x14ac:dyDescent="0.25">
      <c r="A20">
        <v>28</v>
      </c>
      <c r="B20">
        <v>40</v>
      </c>
      <c r="C20">
        <v>43</v>
      </c>
    </row>
    <row r="25" spans="1:3" x14ac:dyDescent="0.25">
      <c r="A25" s="1" t="s">
        <v>81</v>
      </c>
    </row>
    <row r="26" spans="1:3" x14ac:dyDescent="0.25">
      <c r="A26" s="5" t="s">
        <v>83</v>
      </c>
      <c r="B26" s="5" t="s">
        <v>91</v>
      </c>
      <c r="C26" s="5" t="s">
        <v>91</v>
      </c>
    </row>
    <row r="27" spans="1:3" x14ac:dyDescent="0.25">
      <c r="A27" t="s">
        <v>84</v>
      </c>
      <c r="B27" t="s">
        <v>115</v>
      </c>
      <c r="C27" t="s">
        <v>110</v>
      </c>
    </row>
    <row r="28" spans="1:3" x14ac:dyDescent="0.25">
      <c r="A28" s="5" t="s">
        <v>85</v>
      </c>
      <c r="B28" s="5" t="s">
        <v>85</v>
      </c>
      <c r="C28" s="5" t="s">
        <v>85</v>
      </c>
    </row>
    <row r="29" spans="1:3" x14ac:dyDescent="0.25">
      <c r="B29" s="5" t="s">
        <v>83</v>
      </c>
      <c r="C29" s="5" t="s">
        <v>83</v>
      </c>
    </row>
    <row r="30" spans="1:3" x14ac:dyDescent="0.25">
      <c r="B30" t="s">
        <v>92</v>
      </c>
      <c r="C30" t="s">
        <v>92</v>
      </c>
    </row>
    <row r="31" spans="1:3" x14ac:dyDescent="0.25">
      <c r="B31" s="5" t="s">
        <v>85</v>
      </c>
      <c r="C31" s="5" t="s">
        <v>85</v>
      </c>
    </row>
    <row r="32" spans="1:3" x14ac:dyDescent="0.25">
      <c r="B32" s="5" t="s">
        <v>90</v>
      </c>
      <c r="C32" s="5" t="s">
        <v>90</v>
      </c>
    </row>
    <row r="33" spans="2:3" x14ac:dyDescent="0.25">
      <c r="B33" t="s">
        <v>108</v>
      </c>
      <c r="C33" t="s">
        <v>111</v>
      </c>
    </row>
    <row r="34" spans="2:3" x14ac:dyDescent="0.25">
      <c r="B34" s="5" t="s">
        <v>85</v>
      </c>
      <c r="C34" s="5" t="s">
        <v>85</v>
      </c>
    </row>
    <row r="35" spans="2:3" x14ac:dyDescent="0.25">
      <c r="B35" s="5" t="s">
        <v>89</v>
      </c>
      <c r="C35" s="5" t="s">
        <v>89</v>
      </c>
    </row>
    <row r="36" spans="2:3" x14ac:dyDescent="0.25">
      <c r="B36" t="s">
        <v>116</v>
      </c>
      <c r="C36" t="s">
        <v>112</v>
      </c>
    </row>
    <row r="37" spans="2:3" x14ac:dyDescent="0.25">
      <c r="B37" s="5" t="s">
        <v>85</v>
      </c>
      <c r="C37" s="5" t="s">
        <v>85</v>
      </c>
    </row>
    <row r="38" spans="2:3" x14ac:dyDescent="0.25">
      <c r="B38" s="5" t="s">
        <v>88</v>
      </c>
      <c r="C38" s="5" t="s">
        <v>88</v>
      </c>
    </row>
    <row r="39" spans="2:3" x14ac:dyDescent="0.25">
      <c r="B39" t="s">
        <v>117</v>
      </c>
      <c r="C39" t="s">
        <v>114</v>
      </c>
    </row>
    <row r="40" spans="2:3" x14ac:dyDescent="0.25">
      <c r="B40" s="5" t="s">
        <v>85</v>
      </c>
      <c r="C40" s="5" t="s">
        <v>85</v>
      </c>
    </row>
    <row r="41" spans="2:3" x14ac:dyDescent="0.25">
      <c r="C41" s="5" t="s">
        <v>87</v>
      </c>
    </row>
    <row r="42" spans="2:3" x14ac:dyDescent="0.25">
      <c r="C42" t="s">
        <v>113</v>
      </c>
    </row>
    <row r="43" spans="2:3" x14ac:dyDescent="0.25">
      <c r="C43" s="5" t="s">
        <v>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37</vt:i4>
      </vt:variant>
    </vt:vector>
  </HeadingPairs>
  <TitlesOfParts>
    <vt:vector size="40" baseType="lpstr">
      <vt:lpstr>CrystalBall</vt:lpstr>
      <vt:lpstr>Copy of Original</vt:lpstr>
      <vt:lpstr>Original</vt:lpstr>
      <vt:lpstr>adata</vt:lpstr>
      <vt:lpstr>atext</vt:lpstr>
      <vt:lpstr>Original!attdata</vt:lpstr>
      <vt:lpstr>attdata</vt:lpstr>
      <vt:lpstr>Original!atttext</vt:lpstr>
      <vt:lpstr>atttext</vt:lpstr>
      <vt:lpstr>Original!attvoice</vt:lpstr>
      <vt:lpstr>attvoice</vt:lpstr>
      <vt:lpstr>avoice</vt:lpstr>
      <vt:lpstr>calculation</vt:lpstr>
      <vt:lpstr>cost</vt:lpstr>
      <vt:lpstr>extract</vt:lpstr>
      <vt:lpstr>historical</vt:lpstr>
      <vt:lpstr>math</vt:lpstr>
      <vt:lpstr>objective</vt:lpstr>
      <vt:lpstr>sdata</vt:lpstr>
      <vt:lpstr>simulation</vt:lpstr>
      <vt:lpstr>Original!sprintdata</vt:lpstr>
      <vt:lpstr>sprintdata</vt:lpstr>
      <vt:lpstr>Original!sprinttext</vt:lpstr>
      <vt:lpstr>sprinttext</vt:lpstr>
      <vt:lpstr>Original!sprintvoice</vt:lpstr>
      <vt:lpstr>sprintvoice</vt:lpstr>
      <vt:lpstr>stext</vt:lpstr>
      <vt:lpstr>svoice</vt:lpstr>
      <vt:lpstr>tdata</vt:lpstr>
      <vt:lpstr>Original!tmobiledata</vt:lpstr>
      <vt:lpstr>tmobiledata</vt:lpstr>
      <vt:lpstr>Original!tmobiletext</vt:lpstr>
      <vt:lpstr>tmobiletext</vt:lpstr>
      <vt:lpstr>Original!tmobilevoice</vt:lpstr>
      <vt:lpstr>tmobilevoice</vt:lpstr>
      <vt:lpstr>ttext</vt:lpstr>
      <vt:lpstr>tvoice</vt:lpstr>
      <vt:lpstr>vdata</vt:lpstr>
      <vt:lpstr>vtext</vt:lpstr>
      <vt:lpstr>vvoice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DavidWon</dc:creator>
  <cp:lastModifiedBy>Sonu</cp:lastModifiedBy>
  <dcterms:created xsi:type="dcterms:W3CDTF">2011-11-26T16:20:48Z</dcterms:created>
  <dcterms:modified xsi:type="dcterms:W3CDTF">2011-12-05T17:24:23Z</dcterms:modified>
</cp:coreProperties>
</file>